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ownloads\"/>
    </mc:Choice>
  </mc:AlternateContent>
  <bookViews>
    <workbookView xWindow="480" yWindow="315" windowWidth="19875" windowHeight="7725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I27" i="1" l="1"/>
  <c r="G27" i="1"/>
  <c r="E27" i="1"/>
  <c r="Q23" i="1"/>
  <c r="I44" i="1"/>
  <c r="G44" i="1"/>
  <c r="E44" i="1"/>
  <c r="I43" i="1"/>
  <c r="G43" i="1"/>
  <c r="E43" i="1"/>
  <c r="I41" i="1"/>
  <c r="G41" i="1"/>
  <c r="E41" i="1"/>
  <c r="I40" i="1"/>
  <c r="G40" i="1"/>
  <c r="E40" i="1"/>
  <c r="I39" i="1"/>
  <c r="G39" i="1"/>
  <c r="E39" i="1"/>
  <c r="N38" i="1"/>
  <c r="M38" i="1"/>
  <c r="L38" i="1"/>
  <c r="I38" i="1"/>
  <c r="G38" i="1"/>
  <c r="E38" i="1"/>
  <c r="I37" i="1"/>
  <c r="G37" i="1"/>
  <c r="E37" i="1"/>
  <c r="I36" i="1"/>
  <c r="G36" i="1"/>
  <c r="E36" i="1"/>
  <c r="I35" i="1"/>
  <c r="G35" i="1"/>
  <c r="E35" i="1"/>
  <c r="I34" i="1"/>
  <c r="G34" i="1"/>
  <c r="E34" i="1"/>
  <c r="N33" i="1"/>
  <c r="S33" i="1" s="1"/>
  <c r="M33" i="1"/>
  <c r="Q33" i="1" s="1"/>
  <c r="L33" i="1"/>
  <c r="O33" i="1" s="1"/>
  <c r="I33" i="1"/>
  <c r="G33" i="1"/>
  <c r="E33" i="1"/>
  <c r="I32" i="1"/>
  <c r="G32" i="1"/>
  <c r="E32" i="1"/>
  <c r="I31" i="1"/>
  <c r="G31" i="1"/>
  <c r="E31" i="1"/>
  <c r="I30" i="1"/>
  <c r="G30" i="1"/>
  <c r="E30" i="1"/>
  <c r="I29" i="1"/>
  <c r="G29" i="1"/>
  <c r="E29" i="1"/>
  <c r="N28" i="1"/>
  <c r="S28" i="1" s="1"/>
  <c r="M28" i="1"/>
  <c r="Q28" i="1" s="1"/>
  <c r="L28" i="1"/>
  <c r="O28" i="1" s="1"/>
  <c r="I28" i="1"/>
  <c r="G28" i="1"/>
  <c r="E28" i="1"/>
  <c r="I26" i="1"/>
  <c r="G26" i="1"/>
  <c r="E26" i="1"/>
  <c r="I25" i="1"/>
  <c r="G25" i="1"/>
  <c r="E25" i="1"/>
  <c r="I24" i="1"/>
  <c r="G24" i="1"/>
  <c r="E24" i="1"/>
  <c r="N23" i="1"/>
  <c r="S23" i="1" s="1"/>
  <c r="M23" i="1"/>
  <c r="L23" i="1"/>
  <c r="O23" i="1" s="1"/>
  <c r="I23" i="1"/>
  <c r="G23" i="1"/>
  <c r="E23" i="1"/>
  <c r="I22" i="1"/>
  <c r="G22" i="1"/>
  <c r="E22" i="1"/>
  <c r="I21" i="1"/>
  <c r="G21" i="1"/>
  <c r="E21" i="1"/>
  <c r="I20" i="1"/>
  <c r="G20" i="1"/>
  <c r="E20" i="1"/>
  <c r="I19" i="1"/>
  <c r="G19" i="1"/>
  <c r="E19" i="1"/>
  <c r="N18" i="1"/>
  <c r="S18" i="1" s="1"/>
  <c r="M18" i="1"/>
  <c r="Q18" i="1" s="1"/>
  <c r="L18" i="1"/>
  <c r="O18" i="1" s="1"/>
  <c r="I18" i="1"/>
  <c r="G18" i="1"/>
  <c r="E18" i="1"/>
  <c r="I17" i="1"/>
  <c r="G17" i="1"/>
  <c r="E17" i="1"/>
  <c r="I16" i="1"/>
  <c r="G16" i="1"/>
  <c r="E16" i="1"/>
  <c r="I15" i="1"/>
  <c r="G15" i="1"/>
  <c r="E15" i="1"/>
  <c r="I14" i="1"/>
  <c r="G14" i="1"/>
  <c r="E14" i="1"/>
  <c r="O13" i="1"/>
  <c r="N13" i="1"/>
  <c r="S13" i="1" s="1"/>
  <c r="M13" i="1"/>
  <c r="Q13" i="1" s="1"/>
  <c r="L13" i="1"/>
  <c r="I13" i="1"/>
  <c r="G13" i="1"/>
  <c r="E13" i="1"/>
  <c r="I12" i="1"/>
  <c r="G12" i="1"/>
  <c r="E12" i="1"/>
  <c r="I11" i="1"/>
  <c r="G11" i="1"/>
  <c r="E11" i="1"/>
  <c r="I10" i="1"/>
  <c r="G10" i="1"/>
  <c r="E10" i="1"/>
  <c r="I9" i="1"/>
  <c r="G9" i="1"/>
  <c r="E9" i="1"/>
  <c r="N8" i="1"/>
  <c r="S8" i="1" s="1"/>
  <c r="M8" i="1"/>
  <c r="Q8" i="1" s="1"/>
  <c r="L8" i="1"/>
  <c r="O8" i="1" s="1"/>
  <c r="I8" i="1"/>
  <c r="G8" i="1"/>
  <c r="E8" i="1"/>
  <c r="J21" i="1" l="1"/>
  <c r="J27" i="1"/>
  <c r="T13" i="1"/>
  <c r="J8" i="1"/>
  <c r="J9" i="1"/>
  <c r="J11" i="1"/>
  <c r="J13" i="1"/>
  <c r="J25" i="1"/>
  <c r="J28" i="1"/>
  <c r="J29" i="1"/>
  <c r="J31" i="1"/>
  <c r="J33" i="1"/>
  <c r="J34" i="1"/>
  <c r="J36" i="1"/>
  <c r="J38" i="1"/>
  <c r="J41" i="1"/>
  <c r="R28" i="1"/>
  <c r="J14" i="1"/>
  <c r="J16" i="1"/>
  <c r="J18" i="1"/>
  <c r="J19" i="1"/>
  <c r="J23" i="1"/>
  <c r="J35" i="1"/>
  <c r="J37" i="1"/>
  <c r="J40" i="1"/>
  <c r="J20" i="1"/>
  <c r="J22" i="1"/>
  <c r="J39" i="1"/>
  <c r="J10" i="1"/>
  <c r="J12" i="1"/>
  <c r="P33" i="1"/>
  <c r="J15" i="1"/>
  <c r="J17" i="1"/>
  <c r="T38" i="1"/>
  <c r="T18" i="1"/>
  <c r="T28" i="1"/>
  <c r="T33" i="1"/>
  <c r="P28" i="1"/>
  <c r="P38" i="1"/>
  <c r="P13" i="1"/>
  <c r="P18" i="1"/>
  <c r="J24" i="1"/>
  <c r="J26" i="1"/>
  <c r="J30" i="1"/>
  <c r="J32" i="1"/>
  <c r="R38" i="1"/>
  <c r="R23" i="1"/>
  <c r="R8" i="1"/>
  <c r="R33" i="1"/>
  <c r="R13" i="1"/>
  <c r="R18" i="1"/>
  <c r="K21" i="1"/>
  <c r="P8" i="1"/>
  <c r="T8" i="1"/>
  <c r="P23" i="1"/>
  <c r="T23" i="1"/>
  <c r="K20" i="1" l="1"/>
  <c r="K2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7" i="1"/>
  <c r="K26" i="1"/>
  <c r="K28" i="1"/>
  <c r="K25" i="1"/>
  <c r="K24" i="1"/>
  <c r="K23" i="1"/>
  <c r="K18" i="1"/>
  <c r="K44" i="1"/>
  <c r="K19" i="1"/>
  <c r="K15" i="1"/>
  <c r="K17" i="1"/>
  <c r="K16" i="1"/>
  <c r="K12" i="1"/>
  <c r="K14" i="1"/>
  <c r="K13" i="1"/>
  <c r="K11" i="1"/>
  <c r="K43" i="1"/>
  <c r="K10" i="1"/>
  <c r="K8" i="1"/>
  <c r="K9" i="1"/>
  <c r="U28" i="1"/>
  <c r="U38" i="1"/>
  <c r="U13" i="1"/>
  <c r="U33" i="1"/>
  <c r="U18" i="1"/>
  <c r="U23" i="1"/>
  <c r="U8" i="1"/>
  <c r="V28" i="1" l="1"/>
  <c r="V8" i="1"/>
  <c r="V33" i="1"/>
  <c r="V18" i="1"/>
  <c r="V38" i="1"/>
  <c r="V23" i="1"/>
  <c r="V13" i="1"/>
</calcChain>
</file>

<file path=xl/sharedStrings.xml><?xml version="1.0" encoding="utf-8"?>
<sst xmlns="http://schemas.openxmlformats.org/spreadsheetml/2006/main" count="69" uniqueCount="57">
  <si>
    <t>Протокол городских соревнований по стрельбе из пневматической винтовки, разборке-сборке АК и снаряжению магазина.</t>
  </si>
  <si>
    <t>МОУ</t>
  </si>
  <si>
    <t>№ п/п</t>
  </si>
  <si>
    <t>Фамилия, имя</t>
  </si>
  <si>
    <t>Личное первенство</t>
  </si>
  <si>
    <t>Командное первенство</t>
  </si>
  <si>
    <t>Стрельба</t>
  </si>
  <si>
    <t>АК</t>
  </si>
  <si>
    <t xml:space="preserve">Магазин </t>
  </si>
  <si>
    <t>Сумма мест</t>
  </si>
  <si>
    <t>Общее место</t>
  </si>
  <si>
    <t>мин. в стрельбе</t>
  </si>
  <si>
    <t>макс. в АК</t>
  </si>
  <si>
    <t>макс. в маг.</t>
  </si>
  <si>
    <t>Магазин</t>
  </si>
  <si>
    <t>Итоговое место</t>
  </si>
  <si>
    <t>очки</t>
  </si>
  <si>
    <t>место</t>
  </si>
  <si>
    <t>время</t>
  </si>
  <si>
    <t>сумма    4-х</t>
  </si>
  <si>
    <t>ПСШ</t>
  </si>
  <si>
    <t>в/к</t>
  </si>
  <si>
    <t>Дата: 28.01.26.</t>
  </si>
  <si>
    <t>Буньков Константин</t>
  </si>
  <si>
    <t>Коптелов Владимир</t>
  </si>
  <si>
    <t>Умнов Ярослав</t>
  </si>
  <si>
    <t>Загтдулин Семён</t>
  </si>
  <si>
    <t>Гребнев Тимофей</t>
  </si>
  <si>
    <t>Жолоюов Степан</t>
  </si>
  <si>
    <t>Булатова Полина</t>
  </si>
  <si>
    <t>Панов Тимофей</t>
  </si>
  <si>
    <t>Чиботарь Миросав</t>
  </si>
  <si>
    <t>Карфидов Глеб</t>
  </si>
  <si>
    <t>Василюк Семён</t>
  </si>
  <si>
    <t>Краснопёров Артём</t>
  </si>
  <si>
    <t>Зайцев Максим</t>
  </si>
  <si>
    <t>Стариков Александр</t>
  </si>
  <si>
    <t>Житников Артём</t>
  </si>
  <si>
    <t>Ваккер Андрей</t>
  </si>
  <si>
    <t>Курмагомедова Марьям</t>
  </si>
  <si>
    <t>Нефёдов Вячеслав</t>
  </si>
  <si>
    <t>Куравченко Арсений</t>
  </si>
  <si>
    <t>Вараксин Матвей</t>
  </si>
  <si>
    <t>Добрынин Даниил</t>
  </si>
  <si>
    <t>Матвеев Иван</t>
  </si>
  <si>
    <t>Язовских Дмитрий</t>
  </si>
  <si>
    <t>Попов Михаил</t>
  </si>
  <si>
    <t>Мазунин Семён</t>
  </si>
  <si>
    <t>Подкорытов Александр</t>
  </si>
  <si>
    <t>Кузнецова Соня</t>
  </si>
  <si>
    <t>Негашев Иван</t>
  </si>
  <si>
    <t>Крючихин Платон</t>
  </si>
  <si>
    <t>Талашманов Егор</t>
  </si>
  <si>
    <t>Тимошенко Роман</t>
  </si>
  <si>
    <t>Раскостова Полина</t>
  </si>
  <si>
    <t>Раскостов Владислав</t>
  </si>
  <si>
    <t>Шайхутдинов  Вячеслав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</si>
</sst>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sz val="13"/>
      <name val="Arial Cyr"/>
      <charset val="204"/>
    </font>
    <font>
      <sz val="9"/>
      <name val="Arial Cyr"/>
      <charset val="204"/>
    </font>
    <font>
      <sz val="18"/>
      <name val="Arial Cyr"/>
      <charset val="204"/>
    </font>
    <font>
      <sz val="14"/>
      <name val="Arial Cyr"/>
      <charset val="204"/>
    </font>
    <font>
      <sz val="20"/>
      <name val="Arial Cyr"/>
      <charset val="204"/>
    </font>
    <font>
      <b/>
      <sz val="2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horizontal="left" vertical="distributed"/>
    </xf>
    <xf numFmtId="0" fontId="1" fillId="0" borderId="0" xfId="0" applyFont="1" applyAlignment="1">
      <alignment horizontal="left" vertical="distributed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 vertical="distributed"/>
    </xf>
    <xf numFmtId="0" fontId="0" fillId="0" borderId="13" xfId="0" applyBorder="1" applyAlignment="1">
      <alignment horizontal="center" vertical="distributed"/>
    </xf>
    <xf numFmtId="0" fontId="0" fillId="0" borderId="19" xfId="0" applyBorder="1" applyAlignment="1">
      <alignment horizontal="center"/>
    </xf>
    <xf numFmtId="0" fontId="0" fillId="0" borderId="19" xfId="0" applyBorder="1"/>
    <xf numFmtId="1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22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distributed"/>
    </xf>
    <xf numFmtId="0" fontId="0" fillId="0" borderId="19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1" fontId="0" fillId="0" borderId="25" xfId="0" applyNumberFormat="1" applyBorder="1" applyAlignment="1">
      <alignment horizontal="center" vertical="distributed"/>
    </xf>
    <xf numFmtId="0" fontId="0" fillId="0" borderId="2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" fontId="0" fillId="0" borderId="24" xfId="0" applyNumberFormat="1" applyBorder="1" applyAlignment="1">
      <alignment horizontal="center" vertical="distributed"/>
    </xf>
    <xf numFmtId="0" fontId="1" fillId="0" borderId="21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distributed"/>
    </xf>
    <xf numFmtId="0" fontId="0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7" xfId="0" applyBorder="1"/>
    <xf numFmtId="1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1" fontId="0" fillId="0" borderId="27" xfId="0" applyNumberFormat="1" applyBorder="1" applyAlignment="1">
      <alignment horizontal="center" vertical="distributed"/>
    </xf>
    <xf numFmtId="0" fontId="0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9" xfId="0" applyFont="1" applyBorder="1" applyAlignment="1">
      <alignment horizontal="center" vertic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1" fontId="0" fillId="0" borderId="19" xfId="0" applyNumberFormat="1" applyBorder="1" applyAlignment="1">
      <alignment horizontal="center" vertical="distributed"/>
    </xf>
    <xf numFmtId="2" fontId="1" fillId="0" borderId="2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 vertical="distributed"/>
    </xf>
    <xf numFmtId="1" fontId="1" fillId="0" borderId="24" xfId="0" applyNumberFormat="1" applyFont="1" applyBorder="1" applyAlignment="1">
      <alignment horizontal="center" vertical="distributed"/>
    </xf>
    <xf numFmtId="2" fontId="1" fillId="0" borderId="28" xfId="0" applyNumberFormat="1" applyFont="1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distributed"/>
    </xf>
    <xf numFmtId="0" fontId="0" fillId="0" borderId="12" xfId="0" applyBorder="1"/>
    <xf numFmtId="2" fontId="0" fillId="0" borderId="35" xfId="0" applyNumberForma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/>
    </xf>
    <xf numFmtId="1" fontId="0" fillId="0" borderId="3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39" xfId="0" applyBorder="1" applyAlignment="1">
      <alignment horizontal="center"/>
    </xf>
    <xf numFmtId="0" fontId="0" fillId="0" borderId="29" xfId="0" applyBorder="1"/>
    <xf numFmtId="1" fontId="0" fillId="0" borderId="1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1" fillId="0" borderId="15" xfId="0" applyFont="1" applyBorder="1" applyAlignment="1">
      <alignment horizontal="center"/>
    </xf>
    <xf numFmtId="1" fontId="0" fillId="0" borderId="12" xfId="0" applyNumberFormat="1" applyBorder="1" applyAlignment="1">
      <alignment horizontal="center" vertical="distributed"/>
    </xf>
    <xf numFmtId="0" fontId="0" fillId="0" borderId="12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 vertical="distributed"/>
    </xf>
    <xf numFmtId="0" fontId="0" fillId="0" borderId="19" xfId="0" applyFont="1" applyBorder="1" applyAlignment="1">
      <alignment horizontal="center" vertical="center"/>
    </xf>
    <xf numFmtId="1" fontId="0" fillId="0" borderId="24" xfId="0" applyNumberFormat="1" applyFont="1" applyBorder="1" applyAlignment="1">
      <alignment horizontal="center" vertical="distributed"/>
    </xf>
    <xf numFmtId="1" fontId="0" fillId="0" borderId="27" xfId="0" applyNumberFormat="1" applyFont="1" applyBorder="1" applyAlignment="1">
      <alignment horizontal="center" vertical="distributed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2" fillId="0" borderId="0" xfId="0" applyFont="1" applyAlignment="1">
      <alignment horizontal="center" vertical="distributed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distributed"/>
    </xf>
    <xf numFmtId="0" fontId="0" fillId="0" borderId="1" xfId="0" applyBorder="1" applyAlignment="1">
      <alignment horizontal="center" vertical="distributed"/>
    </xf>
    <xf numFmtId="0" fontId="0" fillId="0" borderId="6" xfId="0" applyBorder="1" applyAlignment="1"/>
    <xf numFmtId="0" fontId="0" fillId="0" borderId="12" xfId="0" applyBorder="1" applyAlignment="1"/>
    <xf numFmtId="0" fontId="0" fillId="0" borderId="6" xfId="0" applyBorder="1" applyAlignment="1">
      <alignment horizontal="center" vertical="distributed"/>
    </xf>
    <xf numFmtId="0" fontId="0" fillId="0" borderId="12" xfId="0" applyBorder="1" applyAlignment="1">
      <alignment horizontal="center" vertical="distributed"/>
    </xf>
    <xf numFmtId="0" fontId="0" fillId="0" borderId="2" xfId="0" applyBorder="1" applyAlignment="1">
      <alignment horizontal="center" vertical="distributed"/>
    </xf>
    <xf numFmtId="0" fontId="0" fillId="0" borderId="7" xfId="0" applyBorder="1" applyAlignment="1"/>
    <xf numFmtId="0" fontId="0" fillId="0" borderId="13" xfId="0" applyBorder="1" applyAlignment="1"/>
    <xf numFmtId="0" fontId="0" fillId="0" borderId="3" xfId="0" applyBorder="1" applyAlignment="1">
      <alignment horizontal="center" vertical="distributed"/>
    </xf>
    <xf numFmtId="0" fontId="0" fillId="0" borderId="4" xfId="0" applyBorder="1" applyAlignment="1">
      <alignment horizontal="center" vertical="distributed"/>
    </xf>
    <xf numFmtId="0" fontId="0" fillId="0" borderId="5" xfId="0" applyBorder="1" applyAlignment="1">
      <alignment horizontal="center" vertical="distributed"/>
    </xf>
    <xf numFmtId="0" fontId="0" fillId="0" borderId="8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4" fillId="2" borderId="6" xfId="0" applyFont="1" applyFill="1" applyBorder="1" applyAlignment="1">
      <alignment horizontal="center" vertical="distributed"/>
    </xf>
    <xf numFmtId="0" fontId="4" fillId="2" borderId="12" xfId="0" applyFont="1" applyFill="1" applyBorder="1" applyAlignment="1">
      <alignment horizontal="center" vertical="distributed"/>
    </xf>
    <xf numFmtId="1" fontId="0" fillId="0" borderId="2" xfId="0" applyNumberFormat="1" applyBorder="1" applyAlignment="1">
      <alignment horizontal="center" vertical="distributed"/>
    </xf>
    <xf numFmtId="1" fontId="0" fillId="0" borderId="7" xfId="0" applyNumberFormat="1" applyBorder="1" applyAlignment="1">
      <alignment horizontal="center" vertical="distributed"/>
    </xf>
    <xf numFmtId="1" fontId="0" fillId="0" borderId="13" xfId="0" applyNumberFormat="1" applyBorder="1" applyAlignment="1">
      <alignment horizontal="center" vertical="distributed"/>
    </xf>
    <xf numFmtId="2" fontId="0" fillId="0" borderId="2" xfId="0" applyNumberFormat="1" applyBorder="1" applyAlignment="1">
      <alignment horizontal="center" vertical="distributed"/>
    </xf>
    <xf numFmtId="2" fontId="0" fillId="0" borderId="7" xfId="0" applyNumberFormat="1" applyBorder="1" applyAlignment="1">
      <alignment horizontal="center" vertical="distributed"/>
    </xf>
    <xf numFmtId="2" fontId="0" fillId="0" borderId="13" xfId="0" applyNumberFormat="1" applyBorder="1" applyAlignment="1">
      <alignment horizontal="center" vertical="distributed"/>
    </xf>
    <xf numFmtId="1" fontId="0" fillId="0" borderId="23" xfId="0" applyNumberFormat="1" applyBorder="1" applyAlignment="1">
      <alignment horizontal="center" vertical="distributed"/>
    </xf>
    <xf numFmtId="1" fontId="0" fillId="0" borderId="26" xfId="0" applyNumberFormat="1" applyBorder="1" applyAlignment="1">
      <alignment horizontal="center" vertical="distributed"/>
    </xf>
    <xf numFmtId="1" fontId="0" fillId="0" borderId="18" xfId="0" applyNumberFormat="1" applyBorder="1" applyAlignment="1">
      <alignment horizontal="center" vertical="distributed"/>
    </xf>
    <xf numFmtId="1" fontId="5" fillId="0" borderId="2" xfId="0" applyNumberFormat="1" applyFont="1" applyBorder="1" applyAlignment="1">
      <alignment horizontal="center" vertical="distributed"/>
    </xf>
    <xf numFmtId="0" fontId="5" fillId="0" borderId="7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3" fillId="0" borderId="6" xfId="0" applyFont="1" applyBorder="1" applyAlignment="1">
      <alignment horizontal="center" vertical="distributed"/>
    </xf>
    <xf numFmtId="0" fontId="3" fillId="0" borderId="12" xfId="0" applyFont="1" applyBorder="1" applyAlignment="1">
      <alignment horizontal="center" vertical="distributed"/>
    </xf>
    <xf numFmtId="0" fontId="0" fillId="0" borderId="6" xfId="0" applyFont="1" applyBorder="1" applyAlignment="1">
      <alignment horizontal="center" vertical="distributed"/>
    </xf>
    <xf numFmtId="0" fontId="0" fillId="0" borderId="12" xfId="0" applyFont="1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  <xf numFmtId="0" fontId="0" fillId="0" borderId="17" xfId="0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2" fontId="0" fillId="0" borderId="23" xfId="0" applyNumberFormat="1" applyBorder="1" applyAlignment="1">
      <alignment horizontal="center" vertical="distributed"/>
    </xf>
    <xf numFmtId="2" fontId="0" fillId="0" borderId="26" xfId="0" applyNumberFormat="1" applyBorder="1" applyAlignment="1">
      <alignment horizontal="center" vertical="distributed"/>
    </xf>
    <xf numFmtId="2" fontId="0" fillId="0" borderId="18" xfId="0" applyNumberFormat="1" applyBorder="1" applyAlignment="1">
      <alignment horizontal="center" vertical="distributed"/>
    </xf>
    <xf numFmtId="1" fontId="5" fillId="0" borderId="7" xfId="0" applyNumberFormat="1" applyFont="1" applyBorder="1" applyAlignment="1">
      <alignment horizontal="center" vertical="distributed"/>
    </xf>
    <xf numFmtId="1" fontId="5" fillId="0" borderId="13" xfId="0" applyNumberFormat="1" applyFont="1" applyBorder="1" applyAlignment="1">
      <alignment horizontal="center" vertical="distributed"/>
    </xf>
    <xf numFmtId="1" fontId="6" fillId="0" borderId="1" xfId="0" applyNumberFormat="1" applyFont="1" applyBorder="1" applyAlignment="1">
      <alignment horizontal="center" vertical="distributed"/>
    </xf>
    <xf numFmtId="1" fontId="6" fillId="0" borderId="6" xfId="0" applyNumberFormat="1" applyFont="1" applyBorder="1" applyAlignment="1">
      <alignment horizontal="center" vertical="distributed"/>
    </xf>
    <xf numFmtId="1" fontId="6" fillId="0" borderId="12" xfId="0" applyNumberFormat="1" applyFont="1" applyBorder="1" applyAlignment="1">
      <alignment horizontal="center" vertical="distributed"/>
    </xf>
    <xf numFmtId="1" fontId="7" fillId="0" borderId="1" xfId="0" applyNumberFormat="1" applyFont="1" applyBorder="1" applyAlignment="1">
      <alignment horizontal="center" vertical="distributed"/>
    </xf>
    <xf numFmtId="1" fontId="7" fillId="0" borderId="6" xfId="0" applyNumberFormat="1" applyFont="1" applyBorder="1" applyAlignment="1">
      <alignment horizontal="center" vertical="distributed"/>
    </xf>
    <xf numFmtId="1" fontId="7" fillId="0" borderId="12" xfId="0" applyNumberFormat="1" applyFont="1" applyBorder="1" applyAlignment="1">
      <alignment horizontal="center" vertical="distributed"/>
    </xf>
    <xf numFmtId="1" fontId="5" fillId="0" borderId="31" xfId="0" applyNumberFormat="1" applyFont="1" applyBorder="1" applyAlignment="1">
      <alignment horizontal="center" vertical="distributed"/>
    </xf>
    <xf numFmtId="1" fontId="5" fillId="0" borderId="32" xfId="0" applyNumberFormat="1" applyFont="1" applyBorder="1" applyAlignment="1">
      <alignment horizontal="center" vertical="distributed"/>
    </xf>
    <xf numFmtId="1" fontId="5" fillId="0" borderId="15" xfId="0" applyNumberFormat="1" applyFont="1" applyBorder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9" fillId="2" borderId="1" xfId="0" applyFont="1" applyFill="1" applyBorder="1" applyAlignment="1">
      <alignment horizontal="center" vertical="distributed"/>
    </xf>
    <xf numFmtId="0" fontId="9" fillId="2" borderId="6" xfId="0" applyFont="1" applyFill="1" applyBorder="1" applyAlignment="1">
      <alignment horizontal="center" vertical="distributed"/>
    </xf>
    <xf numFmtId="0" fontId="9" fillId="2" borderId="12" xfId="0" applyFont="1" applyFill="1" applyBorder="1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Normal="100" workbookViewId="0">
      <selection activeCell="K36" sqref="K36"/>
    </sheetView>
  </sheetViews>
  <sheetFormatPr defaultRowHeight="12.75" x14ac:dyDescent="0.2"/>
  <cols>
    <col min="1" max="1" width="6.140625" customWidth="1"/>
    <col min="2" max="2" width="4.42578125" style="5" customWidth="1"/>
    <col min="3" max="3" width="21.85546875" customWidth="1"/>
    <col min="4" max="4" width="5.7109375" customWidth="1"/>
    <col min="5" max="5" width="6.7109375" customWidth="1"/>
    <col min="6" max="6" width="7.7109375" customWidth="1"/>
    <col min="7" max="7" width="6.7109375" customWidth="1"/>
    <col min="8" max="8" width="7.7109375" customWidth="1"/>
    <col min="9" max="9" width="6.7109375" style="6" customWidth="1"/>
    <col min="10" max="10" width="6.7109375" customWidth="1"/>
    <col min="11" max="11" width="7.7109375" style="7" customWidth="1"/>
    <col min="12" max="12" width="6.7109375" hidden="1" customWidth="1"/>
    <col min="13" max="14" width="7.7109375" hidden="1" customWidth="1"/>
    <col min="15" max="15" width="7.7109375" customWidth="1"/>
    <col min="16" max="16" width="6.7109375" customWidth="1"/>
    <col min="17" max="17" width="7.7109375" customWidth="1"/>
    <col min="18" max="18" width="6.7109375" customWidth="1"/>
    <col min="19" max="19" width="7.7109375" customWidth="1"/>
    <col min="20" max="20" width="6.7109375" customWidth="1"/>
    <col min="21" max="21" width="7.7109375" customWidth="1"/>
    <col min="22" max="22" width="23.140625" customWidth="1"/>
  </cols>
  <sheetData>
    <row r="1" spans="1:22" ht="21.75" customHeight="1" x14ac:dyDescent="0.2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16.5" x14ac:dyDescent="0.25">
      <c r="A2" s="1"/>
      <c r="B2" s="1"/>
      <c r="C2" s="1"/>
      <c r="D2" s="1"/>
      <c r="E2" s="1"/>
      <c r="F2" s="1"/>
      <c r="G2" s="1"/>
      <c r="H2" s="1"/>
      <c r="I2" s="2"/>
      <c r="J2" s="3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6.5" x14ac:dyDescent="0.25">
      <c r="A3" s="1"/>
      <c r="B3" s="1"/>
      <c r="C3" s="1"/>
      <c r="D3" s="1"/>
      <c r="E3" s="1"/>
      <c r="F3" s="1"/>
      <c r="G3" s="1"/>
      <c r="H3" s="1"/>
      <c r="I3" s="2"/>
      <c r="J3" s="3"/>
      <c r="K3" s="4"/>
      <c r="L3" s="3"/>
      <c r="M3" s="3"/>
      <c r="N3" s="3"/>
      <c r="O3" s="3"/>
      <c r="P3" s="3"/>
      <c r="Q3" s="83" t="s">
        <v>22</v>
      </c>
      <c r="R3" s="83"/>
      <c r="S3" s="83"/>
      <c r="T3" s="83"/>
      <c r="U3" s="83"/>
      <c r="V3" s="83"/>
    </row>
    <row r="4" spans="1:22" ht="13.5" thickBot="1" x14ac:dyDescent="0.25"/>
    <row r="5" spans="1:22" ht="13.5" thickBot="1" x14ac:dyDescent="0.25">
      <c r="A5" s="84" t="s">
        <v>1</v>
      </c>
      <c r="B5" s="84" t="s">
        <v>2</v>
      </c>
      <c r="C5" s="89" t="s">
        <v>3</v>
      </c>
      <c r="D5" s="92" t="s">
        <v>4</v>
      </c>
      <c r="E5" s="93"/>
      <c r="F5" s="93"/>
      <c r="G5" s="93"/>
      <c r="H5" s="93"/>
      <c r="I5" s="93"/>
      <c r="J5" s="93"/>
      <c r="K5" s="94"/>
      <c r="L5" s="93" t="s">
        <v>5</v>
      </c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1:22" x14ac:dyDescent="0.2">
      <c r="A6" s="85"/>
      <c r="B6" s="87"/>
      <c r="C6" s="90"/>
      <c r="D6" s="95" t="s">
        <v>6</v>
      </c>
      <c r="E6" s="96"/>
      <c r="F6" s="97" t="s">
        <v>7</v>
      </c>
      <c r="G6" s="96"/>
      <c r="H6" s="97" t="s">
        <v>8</v>
      </c>
      <c r="I6" s="96"/>
      <c r="J6" s="112" t="s">
        <v>9</v>
      </c>
      <c r="K6" s="114" t="s">
        <v>10</v>
      </c>
      <c r="L6" s="87" t="s">
        <v>11</v>
      </c>
      <c r="M6" s="116" t="s">
        <v>12</v>
      </c>
      <c r="N6" s="116" t="s">
        <v>13</v>
      </c>
      <c r="O6" s="118" t="s">
        <v>6</v>
      </c>
      <c r="P6" s="96"/>
      <c r="Q6" s="118" t="s">
        <v>7</v>
      </c>
      <c r="R6" s="96"/>
      <c r="S6" s="118" t="s">
        <v>14</v>
      </c>
      <c r="T6" s="96"/>
      <c r="U6" s="87" t="s">
        <v>9</v>
      </c>
      <c r="V6" s="87" t="s">
        <v>15</v>
      </c>
    </row>
    <row r="7" spans="1:22" ht="24.75" thickBot="1" x14ac:dyDescent="0.25">
      <c r="A7" s="86"/>
      <c r="B7" s="88"/>
      <c r="C7" s="91"/>
      <c r="D7" s="8" t="s">
        <v>16</v>
      </c>
      <c r="E7" s="9" t="s">
        <v>17</v>
      </c>
      <c r="F7" s="8" t="s">
        <v>18</v>
      </c>
      <c r="G7" s="9" t="s">
        <v>17</v>
      </c>
      <c r="H7" s="8" t="s">
        <v>18</v>
      </c>
      <c r="I7" s="10" t="s">
        <v>17</v>
      </c>
      <c r="J7" s="113"/>
      <c r="K7" s="115"/>
      <c r="L7" s="88"/>
      <c r="M7" s="117"/>
      <c r="N7" s="117"/>
      <c r="O7" s="11" t="s">
        <v>19</v>
      </c>
      <c r="P7" s="12" t="s">
        <v>17</v>
      </c>
      <c r="Q7" s="11" t="s">
        <v>19</v>
      </c>
      <c r="R7" s="12" t="s">
        <v>17</v>
      </c>
      <c r="S7" s="11" t="s">
        <v>19</v>
      </c>
      <c r="T7" s="12" t="s">
        <v>17</v>
      </c>
      <c r="U7" s="88"/>
      <c r="V7" s="88"/>
    </row>
    <row r="8" spans="1:22" x14ac:dyDescent="0.2">
      <c r="A8" s="98">
        <v>8</v>
      </c>
      <c r="B8" s="13">
        <v>1</v>
      </c>
      <c r="C8" s="14" t="s">
        <v>23</v>
      </c>
      <c r="D8" s="15">
        <v>39</v>
      </c>
      <c r="E8" s="75">
        <f t="shared" ref="E8:E27" si="0">RANK(D8,$D$8:$D$44)</f>
        <v>2</v>
      </c>
      <c r="F8" s="17">
        <v>18.82</v>
      </c>
      <c r="G8" s="75">
        <f t="shared" ref="G8:G27" si="1">RANK(F8,$F$8:$F$44,1)</f>
        <v>1</v>
      </c>
      <c r="H8" s="17">
        <v>29.28</v>
      </c>
      <c r="I8" s="76">
        <f t="shared" ref="I8:I26" si="2">RANK(H8,$H$8:$H$44,1)</f>
        <v>2</v>
      </c>
      <c r="J8" s="19">
        <f t="shared" ref="J8:J41" si="3">SUM(E8,G8,I8)</f>
        <v>5</v>
      </c>
      <c r="K8" s="77">
        <f t="shared" ref="K8:K26" si="4">RANK(J8,$J$8:$J$44,1)</f>
        <v>1</v>
      </c>
      <c r="L8" s="100">
        <f>MIN(D8:D12)</f>
        <v>19</v>
      </c>
      <c r="M8" s="103">
        <f>MAX(F8:F12)</f>
        <v>43.65</v>
      </c>
      <c r="N8" s="103">
        <f>MAX(H8:H12)</f>
        <v>57.38</v>
      </c>
      <c r="O8" s="106">
        <f>SUM(D8:D12,-L8:L12)</f>
        <v>126</v>
      </c>
      <c r="P8" s="109">
        <f>RANK(O8:O12,$O$8:$O$73)</f>
        <v>3</v>
      </c>
      <c r="Q8" s="119">
        <f>SUM(F8:F12,-M8:M12)</f>
        <v>120.25000000000003</v>
      </c>
      <c r="R8" s="109">
        <f>RANK(Q8:Q12,$Q$8:$Q$42,1)</f>
        <v>5</v>
      </c>
      <c r="S8" s="119">
        <f>SUM(H8:H12,-N8:N12)</f>
        <v>167.35</v>
      </c>
      <c r="T8" s="109">
        <f>RANK(S8:S12,$S$8:$S$42,1)</f>
        <v>3</v>
      </c>
      <c r="U8" s="124">
        <f>SUM(P8:P12,R8:R12,T8:T12)</f>
        <v>11</v>
      </c>
      <c r="V8" s="127">
        <f>RANK(U8,$U$8:$U$42,1)</f>
        <v>3</v>
      </c>
    </row>
    <row r="9" spans="1:22" x14ac:dyDescent="0.2">
      <c r="A9" s="98"/>
      <c r="B9" s="21">
        <v>2</v>
      </c>
      <c r="C9" s="22" t="s">
        <v>24</v>
      </c>
      <c r="D9" s="15">
        <v>30</v>
      </c>
      <c r="E9" s="16">
        <f t="shared" si="0"/>
        <v>13</v>
      </c>
      <c r="F9" s="17">
        <v>30.35</v>
      </c>
      <c r="G9" s="23">
        <f t="shared" si="1"/>
        <v>18</v>
      </c>
      <c r="H9" s="17">
        <v>38.29</v>
      </c>
      <c r="I9" s="24">
        <f t="shared" si="2"/>
        <v>15</v>
      </c>
      <c r="J9" s="25">
        <f t="shared" si="3"/>
        <v>46</v>
      </c>
      <c r="K9" s="26">
        <f t="shared" si="4"/>
        <v>15</v>
      </c>
      <c r="L9" s="101"/>
      <c r="M9" s="104"/>
      <c r="N9" s="104"/>
      <c r="O9" s="107"/>
      <c r="P9" s="110"/>
      <c r="Q9" s="120"/>
      <c r="R9" s="122"/>
      <c r="S9" s="120"/>
      <c r="T9" s="122"/>
      <c r="U9" s="125"/>
      <c r="V9" s="128"/>
    </row>
    <row r="10" spans="1:22" ht="14.25" x14ac:dyDescent="0.2">
      <c r="A10" s="98"/>
      <c r="B10" s="21">
        <v>3</v>
      </c>
      <c r="C10" s="22" t="s">
        <v>25</v>
      </c>
      <c r="D10" s="15">
        <v>34</v>
      </c>
      <c r="E10" s="27">
        <f t="shared" si="0"/>
        <v>4</v>
      </c>
      <c r="F10" s="17">
        <v>37.880000000000003</v>
      </c>
      <c r="G10" s="16">
        <f t="shared" si="1"/>
        <v>26</v>
      </c>
      <c r="H10" s="17">
        <v>44.34</v>
      </c>
      <c r="I10" s="28">
        <f t="shared" si="2"/>
        <v>18</v>
      </c>
      <c r="J10" s="29">
        <f t="shared" si="3"/>
        <v>48</v>
      </c>
      <c r="K10" s="26">
        <f t="shared" si="4"/>
        <v>17</v>
      </c>
      <c r="L10" s="101"/>
      <c r="M10" s="104"/>
      <c r="N10" s="104"/>
      <c r="O10" s="107"/>
      <c r="P10" s="110"/>
      <c r="Q10" s="120"/>
      <c r="R10" s="122"/>
      <c r="S10" s="120"/>
      <c r="T10" s="122"/>
      <c r="U10" s="125"/>
      <c r="V10" s="128"/>
    </row>
    <row r="11" spans="1:22" ht="14.25" x14ac:dyDescent="0.2">
      <c r="A11" s="98"/>
      <c r="B11" s="21">
        <v>4</v>
      </c>
      <c r="C11" s="22" t="s">
        <v>26</v>
      </c>
      <c r="D11" s="15">
        <v>23</v>
      </c>
      <c r="E11" s="27">
        <f t="shared" si="0"/>
        <v>19</v>
      </c>
      <c r="F11" s="17">
        <v>43.65</v>
      </c>
      <c r="G11" s="30">
        <f t="shared" si="1"/>
        <v>29</v>
      </c>
      <c r="H11" s="17">
        <v>57.38</v>
      </c>
      <c r="I11" s="30">
        <f t="shared" si="2"/>
        <v>30</v>
      </c>
      <c r="J11" s="31">
        <f t="shared" si="3"/>
        <v>78</v>
      </c>
      <c r="K11" s="32">
        <f t="shared" si="4"/>
        <v>29</v>
      </c>
      <c r="L11" s="101"/>
      <c r="M11" s="104"/>
      <c r="N11" s="104"/>
      <c r="O11" s="107"/>
      <c r="P11" s="110"/>
      <c r="Q11" s="120"/>
      <c r="R11" s="122"/>
      <c r="S11" s="120"/>
      <c r="T11" s="122"/>
      <c r="U11" s="125"/>
      <c r="V11" s="128"/>
    </row>
    <row r="12" spans="1:22" ht="13.5" thickBot="1" x14ac:dyDescent="0.25">
      <c r="A12" s="99"/>
      <c r="B12" s="33">
        <v>5</v>
      </c>
      <c r="C12" s="34" t="s">
        <v>27</v>
      </c>
      <c r="D12" s="35">
        <v>19</v>
      </c>
      <c r="E12" s="36">
        <f t="shared" si="0"/>
        <v>25</v>
      </c>
      <c r="F12" s="37">
        <v>33.200000000000003</v>
      </c>
      <c r="G12" s="38">
        <f t="shared" si="1"/>
        <v>20</v>
      </c>
      <c r="H12" s="37">
        <v>55.44</v>
      </c>
      <c r="I12" s="39">
        <f t="shared" si="2"/>
        <v>29</v>
      </c>
      <c r="J12" s="40">
        <f t="shared" si="3"/>
        <v>74</v>
      </c>
      <c r="K12" s="41">
        <f t="shared" si="4"/>
        <v>27</v>
      </c>
      <c r="L12" s="102"/>
      <c r="M12" s="105"/>
      <c r="N12" s="105"/>
      <c r="O12" s="108"/>
      <c r="P12" s="111"/>
      <c r="Q12" s="121"/>
      <c r="R12" s="123"/>
      <c r="S12" s="121"/>
      <c r="T12" s="123"/>
      <c r="U12" s="126"/>
      <c r="V12" s="129"/>
    </row>
    <row r="13" spans="1:22" x14ac:dyDescent="0.2">
      <c r="A13" s="133">
        <v>14</v>
      </c>
      <c r="B13" s="42">
        <v>1</v>
      </c>
      <c r="C13" s="43" t="s">
        <v>28</v>
      </c>
      <c r="D13" s="15">
        <v>30</v>
      </c>
      <c r="E13" s="24">
        <f t="shared" si="0"/>
        <v>13</v>
      </c>
      <c r="F13" s="17">
        <v>27.87</v>
      </c>
      <c r="G13" s="16">
        <f t="shared" si="1"/>
        <v>11</v>
      </c>
      <c r="H13" s="17">
        <v>40.93</v>
      </c>
      <c r="I13" s="24">
        <f t="shared" si="2"/>
        <v>16</v>
      </c>
      <c r="J13" s="19">
        <f t="shared" si="3"/>
        <v>40</v>
      </c>
      <c r="K13" s="20">
        <f t="shared" si="4"/>
        <v>12</v>
      </c>
      <c r="L13" s="100">
        <f>MIN(D13:D17)</f>
        <v>19</v>
      </c>
      <c r="M13" s="103">
        <f>MAX(F13:F17)</f>
        <v>40.93</v>
      </c>
      <c r="N13" s="103">
        <f>MAX(H13:H17)</f>
        <v>70.69</v>
      </c>
      <c r="O13" s="106">
        <f>SUM(D13:D17,-L13:L17)</f>
        <v>102</v>
      </c>
      <c r="P13" s="130">
        <f>RANK(O13:O17,$O$8:$O$73)</f>
        <v>5</v>
      </c>
      <c r="Q13" s="119">
        <f>SUM(F13:F17,-M13:M17)</f>
        <v>113.61000000000001</v>
      </c>
      <c r="R13" s="130">
        <f>RANK(Q13:Q17,$Q$8:$Q$42,1)</f>
        <v>2</v>
      </c>
      <c r="S13" s="119">
        <f>SUM(H13:H17,-N13:N17)</f>
        <v>172.52</v>
      </c>
      <c r="T13" s="130">
        <f>RANK(S13:S17,$S$8:$S$42,1)</f>
        <v>5</v>
      </c>
      <c r="U13" s="124">
        <f>SUM(P13:P17,R13:R17,T13:T17)</f>
        <v>12</v>
      </c>
      <c r="V13" s="127">
        <f>RANK(U13,$U$8:$U$42,1)</f>
        <v>4</v>
      </c>
    </row>
    <row r="14" spans="1:22" x14ac:dyDescent="0.2">
      <c r="A14" s="98"/>
      <c r="B14" s="21">
        <v>2</v>
      </c>
      <c r="C14" s="22" t="s">
        <v>29</v>
      </c>
      <c r="D14" s="15">
        <v>20</v>
      </c>
      <c r="E14" s="24">
        <f t="shared" si="0"/>
        <v>22</v>
      </c>
      <c r="F14" s="17">
        <v>29.37</v>
      </c>
      <c r="G14" s="16">
        <f t="shared" si="1"/>
        <v>15</v>
      </c>
      <c r="H14" s="17">
        <v>50.06</v>
      </c>
      <c r="I14" s="28">
        <f t="shared" si="2"/>
        <v>24</v>
      </c>
      <c r="J14" s="25">
        <f t="shared" si="3"/>
        <v>61</v>
      </c>
      <c r="K14" s="26">
        <f t="shared" si="4"/>
        <v>22</v>
      </c>
      <c r="L14" s="101"/>
      <c r="M14" s="104"/>
      <c r="N14" s="104"/>
      <c r="O14" s="107"/>
      <c r="P14" s="131"/>
      <c r="Q14" s="120"/>
      <c r="R14" s="131"/>
      <c r="S14" s="120"/>
      <c r="T14" s="131"/>
      <c r="U14" s="125"/>
      <c r="V14" s="128"/>
    </row>
    <row r="15" spans="1:22" x14ac:dyDescent="0.2">
      <c r="A15" s="98"/>
      <c r="B15" s="21">
        <v>3</v>
      </c>
      <c r="C15" s="22" t="s">
        <v>30</v>
      </c>
      <c r="D15" s="15">
        <v>32</v>
      </c>
      <c r="E15" s="16">
        <f t="shared" si="0"/>
        <v>8</v>
      </c>
      <c r="F15" s="17">
        <v>40.93</v>
      </c>
      <c r="G15" s="24">
        <f t="shared" si="1"/>
        <v>28</v>
      </c>
      <c r="H15" s="17">
        <v>48.25</v>
      </c>
      <c r="I15" s="24">
        <f t="shared" si="2"/>
        <v>23</v>
      </c>
      <c r="J15" s="29">
        <f t="shared" si="3"/>
        <v>59</v>
      </c>
      <c r="K15" s="26">
        <f t="shared" si="4"/>
        <v>20</v>
      </c>
      <c r="L15" s="101"/>
      <c r="M15" s="104"/>
      <c r="N15" s="104"/>
      <c r="O15" s="107"/>
      <c r="P15" s="131"/>
      <c r="Q15" s="120"/>
      <c r="R15" s="131"/>
      <c r="S15" s="120"/>
      <c r="T15" s="131"/>
      <c r="U15" s="125"/>
      <c r="V15" s="128"/>
    </row>
    <row r="16" spans="1:22" x14ac:dyDescent="0.2">
      <c r="A16" s="98"/>
      <c r="B16" s="21">
        <v>4</v>
      </c>
      <c r="C16" s="22" t="s">
        <v>31</v>
      </c>
      <c r="D16" s="15">
        <v>19</v>
      </c>
      <c r="E16" s="24">
        <f t="shared" si="0"/>
        <v>25</v>
      </c>
      <c r="F16" s="17">
        <v>23.03</v>
      </c>
      <c r="G16" s="75">
        <f t="shared" si="1"/>
        <v>3</v>
      </c>
      <c r="H16" s="17">
        <v>70.69</v>
      </c>
      <c r="I16" s="28">
        <f t="shared" si="2"/>
        <v>32</v>
      </c>
      <c r="J16" s="31">
        <f t="shared" si="3"/>
        <v>60</v>
      </c>
      <c r="K16" s="26">
        <f t="shared" si="4"/>
        <v>21</v>
      </c>
      <c r="L16" s="101"/>
      <c r="M16" s="104"/>
      <c r="N16" s="104"/>
      <c r="O16" s="107"/>
      <c r="P16" s="131"/>
      <c r="Q16" s="120"/>
      <c r="R16" s="131"/>
      <c r="S16" s="120"/>
      <c r="T16" s="131"/>
      <c r="U16" s="125"/>
      <c r="V16" s="128"/>
    </row>
    <row r="17" spans="1:22" ht="13.5" thickBot="1" x14ac:dyDescent="0.25">
      <c r="A17" s="99"/>
      <c r="B17" s="33">
        <v>5</v>
      </c>
      <c r="C17" s="34" t="s">
        <v>32</v>
      </c>
      <c r="D17" s="35">
        <v>20</v>
      </c>
      <c r="E17" s="44">
        <f t="shared" si="0"/>
        <v>22</v>
      </c>
      <c r="F17" s="37">
        <v>33.340000000000003</v>
      </c>
      <c r="G17" s="39">
        <f t="shared" si="1"/>
        <v>21</v>
      </c>
      <c r="H17" s="45">
        <v>33.28</v>
      </c>
      <c r="I17" s="44">
        <f t="shared" si="2"/>
        <v>8</v>
      </c>
      <c r="J17" s="40">
        <f t="shared" si="3"/>
        <v>51</v>
      </c>
      <c r="K17" s="41">
        <f t="shared" si="4"/>
        <v>19</v>
      </c>
      <c r="L17" s="102"/>
      <c r="M17" s="105"/>
      <c r="N17" s="105"/>
      <c r="O17" s="108"/>
      <c r="P17" s="132"/>
      <c r="Q17" s="121"/>
      <c r="R17" s="132"/>
      <c r="S17" s="121"/>
      <c r="T17" s="132"/>
      <c r="U17" s="126"/>
      <c r="V17" s="129"/>
    </row>
    <row r="18" spans="1:22" x14ac:dyDescent="0.2">
      <c r="A18" s="133">
        <v>16</v>
      </c>
      <c r="B18" s="42">
        <v>1</v>
      </c>
      <c r="C18" s="43" t="s">
        <v>33</v>
      </c>
      <c r="D18" s="15">
        <v>10</v>
      </c>
      <c r="E18" s="16">
        <f t="shared" si="0"/>
        <v>32</v>
      </c>
      <c r="F18" s="17">
        <v>32.06</v>
      </c>
      <c r="G18" s="24">
        <f t="shared" si="1"/>
        <v>19</v>
      </c>
      <c r="H18" s="46">
        <v>46.62</v>
      </c>
      <c r="I18" s="24">
        <f t="shared" si="2"/>
        <v>22</v>
      </c>
      <c r="J18" s="71">
        <f t="shared" si="3"/>
        <v>73</v>
      </c>
      <c r="K18" s="72">
        <f t="shared" si="4"/>
        <v>26</v>
      </c>
      <c r="L18" s="100">
        <f>MIN(D18:D22)</f>
        <v>10</v>
      </c>
      <c r="M18" s="103">
        <f>MAX(F18:F22)</f>
        <v>37.53</v>
      </c>
      <c r="N18" s="103">
        <f>MAX(H18:H22)</f>
        <v>46.62</v>
      </c>
      <c r="O18" s="106">
        <f>SUM(D18:D22,-L18:L22)</f>
        <v>91</v>
      </c>
      <c r="P18" s="130">
        <f>RANK(O18:O22,$O$8:$O$73)</f>
        <v>6</v>
      </c>
      <c r="Q18" s="119">
        <f>SUM(F18:F22,-M18:M22)</f>
        <v>125.22</v>
      </c>
      <c r="R18" s="130">
        <f>RANK(Q18:Q22,$Q$8:$Q$42,1)</f>
        <v>6</v>
      </c>
      <c r="S18" s="119">
        <f>SUM(H18:H22,-N18:N22)</f>
        <v>176.69</v>
      </c>
      <c r="T18" s="130">
        <f>RANK(S18:S22,$S$8:$S$42,1)</f>
        <v>6</v>
      </c>
      <c r="U18" s="124">
        <f>SUM(P18:P22,R18:R22,T18:T22)</f>
        <v>18</v>
      </c>
      <c r="V18" s="127">
        <f>RANK(U18,$U$8:$U$42,1)</f>
        <v>6</v>
      </c>
    </row>
    <row r="19" spans="1:22" x14ac:dyDescent="0.2">
      <c r="A19" s="98"/>
      <c r="B19" s="21">
        <v>2</v>
      </c>
      <c r="C19" s="22" t="s">
        <v>34</v>
      </c>
      <c r="D19" s="15">
        <v>17</v>
      </c>
      <c r="E19" s="16">
        <f t="shared" si="0"/>
        <v>28</v>
      </c>
      <c r="F19" s="17">
        <v>30.19</v>
      </c>
      <c r="G19" s="16">
        <f t="shared" si="1"/>
        <v>16</v>
      </c>
      <c r="H19" s="17">
        <v>45.34</v>
      </c>
      <c r="I19" s="30">
        <f t="shared" si="2"/>
        <v>20</v>
      </c>
      <c r="J19" s="29">
        <f t="shared" si="3"/>
        <v>64</v>
      </c>
      <c r="K19" s="26">
        <f t="shared" si="4"/>
        <v>25</v>
      </c>
      <c r="L19" s="101"/>
      <c r="M19" s="104"/>
      <c r="N19" s="104"/>
      <c r="O19" s="107"/>
      <c r="P19" s="131"/>
      <c r="Q19" s="120"/>
      <c r="R19" s="131"/>
      <c r="S19" s="120"/>
      <c r="T19" s="131"/>
      <c r="U19" s="125"/>
      <c r="V19" s="128"/>
    </row>
    <row r="20" spans="1:22" ht="14.25" x14ac:dyDescent="0.2">
      <c r="A20" s="98"/>
      <c r="B20" s="21">
        <v>3</v>
      </c>
      <c r="C20" s="22" t="s">
        <v>35</v>
      </c>
      <c r="D20" s="15">
        <v>25</v>
      </c>
      <c r="E20" s="23">
        <f t="shared" si="0"/>
        <v>17</v>
      </c>
      <c r="F20" s="17">
        <v>37.53</v>
      </c>
      <c r="G20" s="27">
        <f t="shared" si="1"/>
        <v>25</v>
      </c>
      <c r="H20" s="48">
        <v>46.03</v>
      </c>
      <c r="I20" s="28">
        <f t="shared" si="2"/>
        <v>21</v>
      </c>
      <c r="J20" s="49">
        <f t="shared" si="3"/>
        <v>63</v>
      </c>
      <c r="K20" s="32">
        <f t="shared" si="4"/>
        <v>24</v>
      </c>
      <c r="L20" s="101"/>
      <c r="M20" s="104"/>
      <c r="N20" s="104"/>
      <c r="O20" s="107"/>
      <c r="P20" s="131"/>
      <c r="Q20" s="120"/>
      <c r="R20" s="131"/>
      <c r="S20" s="120"/>
      <c r="T20" s="131"/>
      <c r="U20" s="125"/>
      <c r="V20" s="128"/>
    </row>
    <row r="21" spans="1:22" ht="14.25" x14ac:dyDescent="0.2">
      <c r="A21" s="98"/>
      <c r="B21" s="21">
        <v>4</v>
      </c>
      <c r="C21" s="22" t="s">
        <v>36</v>
      </c>
      <c r="D21" s="15">
        <v>27</v>
      </c>
      <c r="E21" s="16">
        <f t="shared" si="0"/>
        <v>15</v>
      </c>
      <c r="F21" s="17">
        <v>28.56</v>
      </c>
      <c r="G21" s="27">
        <f t="shared" si="1"/>
        <v>12</v>
      </c>
      <c r="H21" s="48">
        <v>40.94</v>
      </c>
      <c r="I21" s="28">
        <f t="shared" si="2"/>
        <v>17</v>
      </c>
      <c r="J21" s="50">
        <f t="shared" si="3"/>
        <v>44</v>
      </c>
      <c r="K21" s="26">
        <f t="shared" si="4"/>
        <v>13</v>
      </c>
      <c r="L21" s="101"/>
      <c r="M21" s="104"/>
      <c r="N21" s="104"/>
      <c r="O21" s="107"/>
      <c r="P21" s="131"/>
      <c r="Q21" s="120"/>
      <c r="R21" s="131"/>
      <c r="S21" s="120"/>
      <c r="T21" s="131"/>
      <c r="U21" s="125"/>
      <c r="V21" s="128"/>
    </row>
    <row r="22" spans="1:22" ht="13.5" thickBot="1" x14ac:dyDescent="0.25">
      <c r="A22" s="99"/>
      <c r="B22" s="33">
        <v>5</v>
      </c>
      <c r="C22" s="34" t="s">
        <v>37</v>
      </c>
      <c r="D22" s="35">
        <v>22</v>
      </c>
      <c r="E22" s="39">
        <f t="shared" si="0"/>
        <v>20</v>
      </c>
      <c r="F22" s="37">
        <v>34.409999999999997</v>
      </c>
      <c r="G22" s="38">
        <f t="shared" si="1"/>
        <v>22</v>
      </c>
      <c r="H22" s="51">
        <v>44.38</v>
      </c>
      <c r="I22" s="38">
        <f t="shared" si="2"/>
        <v>19</v>
      </c>
      <c r="J22" s="49">
        <f t="shared" si="3"/>
        <v>61</v>
      </c>
      <c r="K22" s="52">
        <f t="shared" si="4"/>
        <v>22</v>
      </c>
      <c r="L22" s="102"/>
      <c r="M22" s="105"/>
      <c r="N22" s="105"/>
      <c r="O22" s="108"/>
      <c r="P22" s="132"/>
      <c r="Q22" s="121"/>
      <c r="R22" s="132"/>
      <c r="S22" s="121"/>
      <c r="T22" s="132"/>
      <c r="U22" s="126"/>
      <c r="V22" s="129"/>
    </row>
    <row r="23" spans="1:22" x14ac:dyDescent="0.2">
      <c r="A23" s="133">
        <v>18</v>
      </c>
      <c r="B23" s="42">
        <v>1</v>
      </c>
      <c r="C23" s="43" t="s">
        <v>38</v>
      </c>
      <c r="D23" s="15">
        <v>26</v>
      </c>
      <c r="E23" s="16">
        <f t="shared" si="0"/>
        <v>16</v>
      </c>
      <c r="F23" s="17">
        <v>26.19</v>
      </c>
      <c r="G23" s="24">
        <f t="shared" si="1"/>
        <v>8</v>
      </c>
      <c r="H23" s="48">
        <v>31.25</v>
      </c>
      <c r="I23" s="28">
        <f t="shared" si="2"/>
        <v>4</v>
      </c>
      <c r="J23" s="53">
        <f t="shared" si="3"/>
        <v>28</v>
      </c>
      <c r="K23" s="20">
        <f t="shared" si="4"/>
        <v>7</v>
      </c>
      <c r="L23" s="100">
        <f>MIN(D23:D27)</f>
        <v>25</v>
      </c>
      <c r="M23" s="103">
        <f>MAX(F23:F27)</f>
        <v>37.47</v>
      </c>
      <c r="N23" s="103">
        <f>MAX(H23:H27)</f>
        <v>37.28</v>
      </c>
      <c r="O23" s="106">
        <f>SUM(D23:D27,-L23:L27)</f>
        <v>128</v>
      </c>
      <c r="P23" s="130">
        <f>RANK(O23:O27,$O$8:$O$73)</f>
        <v>2</v>
      </c>
      <c r="Q23" s="119">
        <f>SUM(F23:F27,-M23:M27)</f>
        <v>114.38</v>
      </c>
      <c r="R23" s="130">
        <f>RANK(Q23:Q27,$Q$8:$Q$42,1)</f>
        <v>3</v>
      </c>
      <c r="S23" s="119">
        <f>SUM(H23:H27,-N23:N27)</f>
        <v>121.32</v>
      </c>
      <c r="T23" s="130">
        <f>RANK(S23:S27,$S$8:$S$42,1)</f>
        <v>1</v>
      </c>
      <c r="U23" s="124">
        <f>SUM(P23:P27,R23:R27,T23:T27)</f>
        <v>6</v>
      </c>
      <c r="V23" s="127">
        <f>RANK(U23,$U$8:$U$42,1)</f>
        <v>2</v>
      </c>
    </row>
    <row r="24" spans="1:22" x14ac:dyDescent="0.2">
      <c r="A24" s="98"/>
      <c r="B24" s="21">
        <v>2</v>
      </c>
      <c r="C24" s="22" t="s">
        <v>39</v>
      </c>
      <c r="D24" s="15">
        <v>34</v>
      </c>
      <c r="E24" s="24">
        <f t="shared" si="0"/>
        <v>4</v>
      </c>
      <c r="F24" s="17">
        <v>27.4</v>
      </c>
      <c r="G24" s="24">
        <f t="shared" si="1"/>
        <v>9</v>
      </c>
      <c r="H24" s="48">
        <v>37.28</v>
      </c>
      <c r="I24" s="24">
        <f t="shared" si="2"/>
        <v>14</v>
      </c>
      <c r="J24" s="73">
        <f t="shared" si="3"/>
        <v>27</v>
      </c>
      <c r="K24" s="26">
        <f t="shared" si="4"/>
        <v>6</v>
      </c>
      <c r="L24" s="101"/>
      <c r="M24" s="104"/>
      <c r="N24" s="104"/>
      <c r="O24" s="107"/>
      <c r="P24" s="131"/>
      <c r="Q24" s="120"/>
      <c r="R24" s="131"/>
      <c r="S24" s="120"/>
      <c r="T24" s="131"/>
      <c r="U24" s="125"/>
      <c r="V24" s="128"/>
    </row>
    <row r="25" spans="1:22" x14ac:dyDescent="0.2">
      <c r="A25" s="98"/>
      <c r="B25" s="21">
        <v>3</v>
      </c>
      <c r="C25" s="22" t="s">
        <v>40</v>
      </c>
      <c r="D25" s="15">
        <v>25</v>
      </c>
      <c r="E25" s="16">
        <f t="shared" si="0"/>
        <v>17</v>
      </c>
      <c r="F25" s="17">
        <v>37.47</v>
      </c>
      <c r="G25" s="24">
        <f t="shared" si="1"/>
        <v>24</v>
      </c>
      <c r="H25" s="48">
        <v>32.31</v>
      </c>
      <c r="I25" s="24">
        <f t="shared" si="2"/>
        <v>6</v>
      </c>
      <c r="J25" s="73">
        <f t="shared" si="3"/>
        <v>47</v>
      </c>
      <c r="K25" s="26">
        <f t="shared" si="4"/>
        <v>16</v>
      </c>
      <c r="L25" s="101"/>
      <c r="M25" s="104"/>
      <c r="N25" s="104"/>
      <c r="O25" s="107"/>
      <c r="P25" s="131"/>
      <c r="Q25" s="120"/>
      <c r="R25" s="131"/>
      <c r="S25" s="120"/>
      <c r="T25" s="131"/>
      <c r="U25" s="125"/>
      <c r="V25" s="128"/>
    </row>
    <row r="26" spans="1:22" x14ac:dyDescent="0.2">
      <c r="A26" s="98"/>
      <c r="B26" s="21">
        <v>4</v>
      </c>
      <c r="C26" s="22" t="s">
        <v>41</v>
      </c>
      <c r="D26" s="15">
        <v>31</v>
      </c>
      <c r="E26" s="16">
        <f t="shared" si="0"/>
        <v>11</v>
      </c>
      <c r="F26" s="17">
        <v>36.409999999999997</v>
      </c>
      <c r="G26" s="24">
        <f t="shared" si="1"/>
        <v>23</v>
      </c>
      <c r="H26" s="48">
        <v>28.19</v>
      </c>
      <c r="I26" s="75">
        <f t="shared" si="2"/>
        <v>1</v>
      </c>
      <c r="J26" s="73">
        <f t="shared" si="3"/>
        <v>35</v>
      </c>
      <c r="K26" s="41">
        <f t="shared" si="4"/>
        <v>10</v>
      </c>
      <c r="L26" s="101"/>
      <c r="M26" s="104"/>
      <c r="N26" s="104"/>
      <c r="O26" s="107"/>
      <c r="P26" s="131"/>
      <c r="Q26" s="120"/>
      <c r="R26" s="131"/>
      <c r="S26" s="120"/>
      <c r="T26" s="131"/>
      <c r="U26" s="125"/>
      <c r="V26" s="128"/>
    </row>
    <row r="27" spans="1:22" ht="13.5" thickBot="1" x14ac:dyDescent="0.25">
      <c r="A27" s="99"/>
      <c r="B27" s="33">
        <v>5</v>
      </c>
      <c r="C27" s="54" t="s">
        <v>42</v>
      </c>
      <c r="D27" s="35">
        <v>37</v>
      </c>
      <c r="E27" s="78">
        <f t="shared" si="0"/>
        <v>3</v>
      </c>
      <c r="F27" s="55">
        <v>24.38</v>
      </c>
      <c r="G27" s="36">
        <f t="shared" si="1"/>
        <v>5</v>
      </c>
      <c r="H27" s="55">
        <v>29.57</v>
      </c>
      <c r="I27" s="78">
        <f t="shared" ref="I27" si="5">RANK(H27,$H$8:$H$44,1)</f>
        <v>3</v>
      </c>
      <c r="J27" s="74">
        <f t="shared" ref="J27" si="6">SUM(E27,G27,I27)</f>
        <v>11</v>
      </c>
      <c r="K27" s="80">
        <f t="shared" ref="K27" si="7">RANK(J27,$J$8:$J$44,1)</f>
        <v>2</v>
      </c>
      <c r="L27" s="102"/>
      <c r="M27" s="105"/>
      <c r="N27" s="105"/>
      <c r="O27" s="108"/>
      <c r="P27" s="132"/>
      <c r="Q27" s="121"/>
      <c r="R27" s="132"/>
      <c r="S27" s="121"/>
      <c r="T27" s="132"/>
      <c r="U27" s="126"/>
      <c r="V27" s="129"/>
    </row>
    <row r="28" spans="1:22" x14ac:dyDescent="0.2">
      <c r="A28" s="133">
        <v>20</v>
      </c>
      <c r="B28" s="42">
        <v>1</v>
      </c>
      <c r="C28" s="43" t="s">
        <v>43</v>
      </c>
      <c r="D28" s="15">
        <v>2</v>
      </c>
      <c r="E28" s="16">
        <f t="shared" ref="E28:E41" si="8">RANK(D28,$D$8:$D$44)</f>
        <v>34</v>
      </c>
      <c r="F28" s="17">
        <v>169.28</v>
      </c>
      <c r="G28" s="28">
        <f t="shared" ref="G28:G41" si="9">RANK(F28,$F$8:$F$44,1)</f>
        <v>34</v>
      </c>
      <c r="H28" s="48">
        <v>86.87</v>
      </c>
      <c r="I28" s="24">
        <f t="shared" ref="I28:I41" si="10">RANK(H28,$H$8:$H$44,1)</f>
        <v>34</v>
      </c>
      <c r="J28" s="71">
        <f t="shared" si="3"/>
        <v>102</v>
      </c>
      <c r="K28" s="20">
        <f t="shared" ref="K28:K41" si="11">RANK(J28,$J$8:$J$44,1)</f>
        <v>34</v>
      </c>
      <c r="L28" s="100">
        <f>MIN(D28:D32)</f>
        <v>2</v>
      </c>
      <c r="M28" s="103">
        <f>MAX(F28:F32)</f>
        <v>169.28</v>
      </c>
      <c r="N28" s="103">
        <f>MAX(H28:H32)</f>
        <v>86.87</v>
      </c>
      <c r="O28" s="106">
        <f>SUM(D28:D32,-L28:L32)</f>
        <v>56</v>
      </c>
      <c r="P28" s="130">
        <f>RANK(O28:O32,$O$8:$O$73)</f>
        <v>7</v>
      </c>
      <c r="Q28" s="119">
        <f>SUM(F28:F32,-M28:M32)</f>
        <v>224.87999999999997</v>
      </c>
      <c r="R28" s="130">
        <f>RANK(Q28:Q32,$Q$8:$Q$42,1)</f>
        <v>7</v>
      </c>
      <c r="S28" s="119">
        <f>SUM(H28:H32,-N28:N32)</f>
        <v>249.13</v>
      </c>
      <c r="T28" s="130">
        <f>RANK(S28:S32,$S$8:$S$42,1)</f>
        <v>7</v>
      </c>
      <c r="U28" s="124">
        <f>SUM(P28:P32,R28:R32,T28:T32)</f>
        <v>21</v>
      </c>
      <c r="V28" s="127">
        <f>RANK(U28,$U$8:$U$42,1)</f>
        <v>7</v>
      </c>
    </row>
    <row r="29" spans="1:22" x14ac:dyDescent="0.2">
      <c r="A29" s="98"/>
      <c r="B29" s="21">
        <v>2</v>
      </c>
      <c r="C29" s="22" t="s">
        <v>44</v>
      </c>
      <c r="D29" s="15">
        <v>17</v>
      </c>
      <c r="E29" s="16">
        <f t="shared" si="8"/>
        <v>28</v>
      </c>
      <c r="F29" s="17">
        <v>53.41</v>
      </c>
      <c r="G29" s="23">
        <f t="shared" si="9"/>
        <v>31</v>
      </c>
      <c r="H29" s="48">
        <v>51.1</v>
      </c>
      <c r="I29" s="23">
        <f t="shared" si="10"/>
        <v>25</v>
      </c>
      <c r="J29" s="73">
        <f t="shared" si="3"/>
        <v>84</v>
      </c>
      <c r="K29" s="32">
        <f t="shared" si="11"/>
        <v>30</v>
      </c>
      <c r="L29" s="101"/>
      <c r="M29" s="104"/>
      <c r="N29" s="104"/>
      <c r="O29" s="107"/>
      <c r="P29" s="131"/>
      <c r="Q29" s="120"/>
      <c r="R29" s="131"/>
      <c r="S29" s="120"/>
      <c r="T29" s="131"/>
      <c r="U29" s="125"/>
      <c r="V29" s="128"/>
    </row>
    <row r="30" spans="1:22" x14ac:dyDescent="0.2">
      <c r="A30" s="98"/>
      <c r="B30" s="21">
        <v>3</v>
      </c>
      <c r="C30" s="22" t="s">
        <v>45</v>
      </c>
      <c r="D30" s="15">
        <v>8</v>
      </c>
      <c r="E30" s="16">
        <f t="shared" si="8"/>
        <v>33</v>
      </c>
      <c r="F30" s="17">
        <v>65.099999999999994</v>
      </c>
      <c r="G30" s="24">
        <f t="shared" si="9"/>
        <v>33</v>
      </c>
      <c r="H30" s="48">
        <v>85.44</v>
      </c>
      <c r="I30" s="24">
        <f t="shared" si="10"/>
        <v>33</v>
      </c>
      <c r="J30" s="73">
        <f t="shared" si="3"/>
        <v>99</v>
      </c>
      <c r="K30" s="26">
        <f t="shared" si="11"/>
        <v>33</v>
      </c>
      <c r="L30" s="101"/>
      <c r="M30" s="104"/>
      <c r="N30" s="104"/>
      <c r="O30" s="107"/>
      <c r="P30" s="131"/>
      <c r="Q30" s="120"/>
      <c r="R30" s="131"/>
      <c r="S30" s="120"/>
      <c r="T30" s="131"/>
      <c r="U30" s="125"/>
      <c r="V30" s="128"/>
    </row>
    <row r="31" spans="1:22" ht="14.25" x14ac:dyDescent="0.2">
      <c r="A31" s="98"/>
      <c r="B31" s="21">
        <v>4</v>
      </c>
      <c r="C31" s="22" t="s">
        <v>46</v>
      </c>
      <c r="D31" s="15">
        <v>18</v>
      </c>
      <c r="E31" s="16">
        <f t="shared" si="8"/>
        <v>27</v>
      </c>
      <c r="F31" s="17">
        <v>50.75</v>
      </c>
      <c r="G31" s="27">
        <f t="shared" si="9"/>
        <v>30</v>
      </c>
      <c r="H31" s="48">
        <v>54.25</v>
      </c>
      <c r="I31" s="24">
        <f t="shared" si="10"/>
        <v>27</v>
      </c>
      <c r="J31" s="50">
        <f t="shared" si="3"/>
        <v>84</v>
      </c>
      <c r="K31" s="41">
        <f t="shared" si="11"/>
        <v>30</v>
      </c>
      <c r="L31" s="101"/>
      <c r="M31" s="104"/>
      <c r="N31" s="104"/>
      <c r="O31" s="107"/>
      <c r="P31" s="131"/>
      <c r="Q31" s="120"/>
      <c r="R31" s="131"/>
      <c r="S31" s="120"/>
      <c r="T31" s="131"/>
      <c r="U31" s="125"/>
      <c r="V31" s="128"/>
    </row>
    <row r="32" spans="1:22" ht="13.5" thickBot="1" x14ac:dyDescent="0.25">
      <c r="A32" s="99"/>
      <c r="B32" s="33">
        <v>5</v>
      </c>
      <c r="C32" s="34" t="s">
        <v>47</v>
      </c>
      <c r="D32" s="35">
        <v>13</v>
      </c>
      <c r="E32" s="36">
        <f t="shared" si="8"/>
        <v>30</v>
      </c>
      <c r="F32" s="55">
        <v>55.62</v>
      </c>
      <c r="G32" s="44">
        <f t="shared" si="9"/>
        <v>32</v>
      </c>
      <c r="H32" s="55">
        <v>58.34</v>
      </c>
      <c r="I32" s="44">
        <f t="shared" si="10"/>
        <v>31</v>
      </c>
      <c r="J32" s="40">
        <f t="shared" si="3"/>
        <v>93</v>
      </c>
      <c r="K32" s="56">
        <f t="shared" si="11"/>
        <v>32</v>
      </c>
      <c r="L32" s="102"/>
      <c r="M32" s="105"/>
      <c r="N32" s="105"/>
      <c r="O32" s="108"/>
      <c r="P32" s="132"/>
      <c r="Q32" s="121"/>
      <c r="R32" s="132"/>
      <c r="S32" s="121"/>
      <c r="T32" s="132"/>
      <c r="U32" s="126"/>
      <c r="V32" s="129"/>
    </row>
    <row r="33" spans="1:22" x14ac:dyDescent="0.2">
      <c r="A33" s="133">
        <v>21</v>
      </c>
      <c r="B33" s="42">
        <v>1</v>
      </c>
      <c r="C33" s="43" t="s">
        <v>48</v>
      </c>
      <c r="D33" s="15">
        <v>31</v>
      </c>
      <c r="E33" s="24">
        <f t="shared" si="8"/>
        <v>11</v>
      </c>
      <c r="F33" s="17">
        <v>27.84</v>
      </c>
      <c r="G33" s="28">
        <f t="shared" si="9"/>
        <v>10</v>
      </c>
      <c r="H33" s="48">
        <v>34.340000000000003</v>
      </c>
      <c r="I33" s="28">
        <f t="shared" si="10"/>
        <v>11</v>
      </c>
      <c r="J33" s="53">
        <f t="shared" si="3"/>
        <v>32</v>
      </c>
      <c r="K33" s="20">
        <f t="shared" si="11"/>
        <v>9</v>
      </c>
      <c r="L33" s="100">
        <f>MIN(D33:D37)</f>
        <v>12</v>
      </c>
      <c r="M33" s="103">
        <f>MAX(F33:F37)</f>
        <v>30.34</v>
      </c>
      <c r="N33" s="103">
        <f>MAX(H33:H37)</f>
        <v>35.119999999999997</v>
      </c>
      <c r="O33" s="106">
        <f>SUM(D33:D37,-L33:L37)</f>
        <v>138</v>
      </c>
      <c r="P33" s="130">
        <f>RANK(O33:O37,$O$8:$O$73)</f>
        <v>1</v>
      </c>
      <c r="Q33" s="119">
        <f>SUM(F33:F37,-M33:M37)</f>
        <v>101.75</v>
      </c>
      <c r="R33" s="130">
        <f>RANK(Q33:Q37,$Q$8:$Q$42,1)</f>
        <v>1</v>
      </c>
      <c r="S33" s="119">
        <f>SUM(H33:H37,-N33:N37)</f>
        <v>135.72</v>
      </c>
      <c r="T33" s="130">
        <f>RANK(S33:S37,$S$8:$S$42,1)</f>
        <v>2</v>
      </c>
      <c r="U33" s="124">
        <f>SUM(P33:P37,R33:R37,T33:T37)</f>
        <v>4</v>
      </c>
      <c r="V33" s="127">
        <f>RANK(U33,$U$8:$U$42,1)</f>
        <v>1</v>
      </c>
    </row>
    <row r="34" spans="1:22" x14ac:dyDescent="0.2">
      <c r="A34" s="98"/>
      <c r="B34" s="21">
        <v>2</v>
      </c>
      <c r="C34" s="22" t="s">
        <v>49</v>
      </c>
      <c r="D34" s="15">
        <v>34</v>
      </c>
      <c r="E34" s="24">
        <f t="shared" si="8"/>
        <v>4</v>
      </c>
      <c r="F34" s="17">
        <v>29.06</v>
      </c>
      <c r="G34" s="28">
        <f t="shared" si="9"/>
        <v>13</v>
      </c>
      <c r="H34" s="48">
        <v>32.659999999999997</v>
      </c>
      <c r="I34" s="28">
        <f t="shared" si="10"/>
        <v>7</v>
      </c>
      <c r="J34" s="50">
        <f t="shared" si="3"/>
        <v>24</v>
      </c>
      <c r="K34" s="26">
        <f t="shared" si="11"/>
        <v>5</v>
      </c>
      <c r="L34" s="101"/>
      <c r="M34" s="104"/>
      <c r="N34" s="104"/>
      <c r="O34" s="107"/>
      <c r="P34" s="131"/>
      <c r="Q34" s="120"/>
      <c r="R34" s="131"/>
      <c r="S34" s="120"/>
      <c r="T34" s="131"/>
      <c r="U34" s="125"/>
      <c r="V34" s="128"/>
    </row>
    <row r="35" spans="1:22" x14ac:dyDescent="0.2">
      <c r="A35" s="98"/>
      <c r="B35" s="21">
        <v>3</v>
      </c>
      <c r="C35" s="22" t="s">
        <v>50</v>
      </c>
      <c r="D35" s="15">
        <v>12</v>
      </c>
      <c r="E35" s="24">
        <f t="shared" si="8"/>
        <v>31</v>
      </c>
      <c r="F35" s="17">
        <v>23.85</v>
      </c>
      <c r="G35" s="28">
        <f t="shared" si="9"/>
        <v>4</v>
      </c>
      <c r="H35" s="48">
        <v>35.119999999999997</v>
      </c>
      <c r="I35" s="28">
        <f t="shared" si="10"/>
        <v>13</v>
      </c>
      <c r="J35" s="50">
        <f t="shared" si="3"/>
        <v>48</v>
      </c>
      <c r="K35" s="26">
        <f t="shared" si="11"/>
        <v>17</v>
      </c>
      <c r="L35" s="101"/>
      <c r="M35" s="104"/>
      <c r="N35" s="104"/>
      <c r="O35" s="107"/>
      <c r="P35" s="131"/>
      <c r="Q35" s="120"/>
      <c r="R35" s="131"/>
      <c r="S35" s="120"/>
      <c r="T35" s="131"/>
      <c r="U35" s="125"/>
      <c r="V35" s="128"/>
    </row>
    <row r="36" spans="1:22" x14ac:dyDescent="0.2">
      <c r="A36" s="98"/>
      <c r="B36" s="21">
        <v>4</v>
      </c>
      <c r="C36" s="22" t="s">
        <v>51</v>
      </c>
      <c r="D36" s="15">
        <v>32</v>
      </c>
      <c r="E36" s="24">
        <f t="shared" si="8"/>
        <v>8</v>
      </c>
      <c r="F36" s="17">
        <v>21</v>
      </c>
      <c r="G36" s="75">
        <f t="shared" si="9"/>
        <v>2</v>
      </c>
      <c r="H36" s="48">
        <v>33.75</v>
      </c>
      <c r="I36" s="28">
        <f t="shared" si="10"/>
        <v>10</v>
      </c>
      <c r="J36" s="50">
        <f t="shared" si="3"/>
        <v>20</v>
      </c>
      <c r="K36" s="79">
        <f t="shared" si="11"/>
        <v>3</v>
      </c>
      <c r="L36" s="101"/>
      <c r="M36" s="104"/>
      <c r="N36" s="104"/>
      <c r="O36" s="107"/>
      <c r="P36" s="131"/>
      <c r="Q36" s="120"/>
      <c r="R36" s="131"/>
      <c r="S36" s="120"/>
      <c r="T36" s="131"/>
      <c r="U36" s="125"/>
      <c r="V36" s="128"/>
    </row>
    <row r="37" spans="1:22" ht="13.5" thickBot="1" x14ac:dyDescent="0.25">
      <c r="A37" s="99"/>
      <c r="B37" s="33">
        <v>5</v>
      </c>
      <c r="C37" s="34" t="s">
        <v>52</v>
      </c>
      <c r="D37" s="35">
        <v>41</v>
      </c>
      <c r="E37" s="78">
        <f t="shared" si="8"/>
        <v>1</v>
      </c>
      <c r="F37" s="55">
        <v>30.34</v>
      </c>
      <c r="G37" s="36">
        <f t="shared" si="9"/>
        <v>17</v>
      </c>
      <c r="H37" s="55">
        <v>34.97</v>
      </c>
      <c r="I37" s="38">
        <f t="shared" si="10"/>
        <v>12</v>
      </c>
      <c r="J37" s="40">
        <f t="shared" si="3"/>
        <v>30</v>
      </c>
      <c r="K37" s="56">
        <f t="shared" si="11"/>
        <v>8</v>
      </c>
      <c r="L37" s="102"/>
      <c r="M37" s="105"/>
      <c r="N37" s="105"/>
      <c r="O37" s="108"/>
      <c r="P37" s="132"/>
      <c r="Q37" s="121"/>
      <c r="R37" s="132"/>
      <c r="S37" s="121"/>
      <c r="T37" s="132"/>
      <c r="U37" s="126"/>
      <c r="V37" s="129"/>
    </row>
    <row r="38" spans="1:22" ht="12.75" customHeight="1" x14ac:dyDescent="0.2">
      <c r="A38" s="134" t="s">
        <v>20</v>
      </c>
      <c r="B38" s="42">
        <v>1</v>
      </c>
      <c r="C38" s="43" t="s">
        <v>53</v>
      </c>
      <c r="D38" s="15">
        <v>34</v>
      </c>
      <c r="E38" s="16">
        <f t="shared" si="8"/>
        <v>4</v>
      </c>
      <c r="F38" s="17">
        <v>29.34</v>
      </c>
      <c r="G38" s="28">
        <f t="shared" si="9"/>
        <v>14</v>
      </c>
      <c r="H38" s="48">
        <v>52</v>
      </c>
      <c r="I38" s="28">
        <f t="shared" si="10"/>
        <v>26</v>
      </c>
      <c r="J38" s="53">
        <f t="shared" si="3"/>
        <v>44</v>
      </c>
      <c r="K38" s="20">
        <f t="shared" si="11"/>
        <v>13</v>
      </c>
      <c r="L38" s="100">
        <f>MIN(D38:D42)</f>
        <v>20</v>
      </c>
      <c r="M38" s="103">
        <f>MAX(F38:F42)</f>
        <v>38.75</v>
      </c>
      <c r="N38" s="103">
        <f>MAX(H38:H42)</f>
        <v>54.81</v>
      </c>
      <c r="O38" s="106">
        <v>107</v>
      </c>
      <c r="P38" s="130">
        <f>RANK(O38:O42,$O$8:$O$73)</f>
        <v>4</v>
      </c>
      <c r="Q38" s="119">
        <v>118.63</v>
      </c>
      <c r="R38" s="130">
        <f>RANK(Q38:Q42,$Q$8:$Q$42,1)</f>
        <v>4</v>
      </c>
      <c r="S38" s="119">
        <v>171.96</v>
      </c>
      <c r="T38" s="130">
        <f>RANK(S38:S42,$S$8:$S$42,1)</f>
        <v>4</v>
      </c>
      <c r="U38" s="124">
        <f>SUM(P38:P42,R38:R42,T38:T42)</f>
        <v>12</v>
      </c>
      <c r="V38" s="127">
        <f>RANK(U38,$U$8:$U$42,1)</f>
        <v>4</v>
      </c>
    </row>
    <row r="39" spans="1:22" x14ac:dyDescent="0.2">
      <c r="A39" s="135"/>
      <c r="B39" s="21">
        <v>2</v>
      </c>
      <c r="C39" s="22" t="s">
        <v>54</v>
      </c>
      <c r="D39" s="15">
        <v>20</v>
      </c>
      <c r="E39" s="16">
        <f t="shared" si="8"/>
        <v>22</v>
      </c>
      <c r="F39" s="17">
        <v>38.75</v>
      </c>
      <c r="G39" s="28">
        <f t="shared" si="9"/>
        <v>27</v>
      </c>
      <c r="H39" s="48">
        <v>54.81</v>
      </c>
      <c r="I39" s="28">
        <f t="shared" si="10"/>
        <v>28</v>
      </c>
      <c r="J39" s="50">
        <f t="shared" si="3"/>
        <v>77</v>
      </c>
      <c r="K39" s="26">
        <f t="shared" si="11"/>
        <v>28</v>
      </c>
      <c r="L39" s="101"/>
      <c r="M39" s="104"/>
      <c r="N39" s="104"/>
      <c r="O39" s="107"/>
      <c r="P39" s="131"/>
      <c r="Q39" s="120"/>
      <c r="R39" s="131"/>
      <c r="S39" s="120"/>
      <c r="T39" s="131"/>
      <c r="U39" s="125"/>
      <c r="V39" s="128"/>
    </row>
    <row r="40" spans="1:22" x14ac:dyDescent="0.2">
      <c r="A40" s="135"/>
      <c r="B40" s="21">
        <v>3</v>
      </c>
      <c r="C40" s="22" t="s">
        <v>55</v>
      </c>
      <c r="D40" s="15">
        <v>21</v>
      </c>
      <c r="E40" s="16">
        <f t="shared" si="8"/>
        <v>21</v>
      </c>
      <c r="F40" s="17">
        <v>25.04</v>
      </c>
      <c r="G40" s="28">
        <f t="shared" si="9"/>
        <v>6</v>
      </c>
      <c r="H40" s="48">
        <v>33.65</v>
      </c>
      <c r="I40" s="28">
        <f t="shared" si="10"/>
        <v>9</v>
      </c>
      <c r="J40" s="50">
        <f t="shared" si="3"/>
        <v>36</v>
      </c>
      <c r="K40" s="26">
        <f t="shared" si="11"/>
        <v>11</v>
      </c>
      <c r="L40" s="101"/>
      <c r="M40" s="104"/>
      <c r="N40" s="104"/>
      <c r="O40" s="107"/>
      <c r="P40" s="131"/>
      <c r="Q40" s="120"/>
      <c r="R40" s="131"/>
      <c r="S40" s="120"/>
      <c r="T40" s="131"/>
      <c r="U40" s="125"/>
      <c r="V40" s="128"/>
    </row>
    <row r="41" spans="1:22" ht="14.25" x14ac:dyDescent="0.2">
      <c r="A41" s="135"/>
      <c r="B41" s="21">
        <v>4</v>
      </c>
      <c r="C41" s="22" t="s">
        <v>56</v>
      </c>
      <c r="D41" s="15">
        <v>32</v>
      </c>
      <c r="E41" s="16">
        <f t="shared" si="8"/>
        <v>8</v>
      </c>
      <c r="F41" s="17">
        <v>25.5</v>
      </c>
      <c r="G41" s="27">
        <f t="shared" si="9"/>
        <v>7</v>
      </c>
      <c r="H41" s="48">
        <v>31.5</v>
      </c>
      <c r="I41" s="28">
        <f t="shared" si="10"/>
        <v>5</v>
      </c>
      <c r="J41" s="50">
        <f t="shared" si="3"/>
        <v>20</v>
      </c>
      <c r="K41" s="79">
        <f t="shared" si="11"/>
        <v>3</v>
      </c>
      <c r="L41" s="101"/>
      <c r="M41" s="104"/>
      <c r="N41" s="104"/>
      <c r="O41" s="107"/>
      <c r="P41" s="131"/>
      <c r="Q41" s="120"/>
      <c r="R41" s="131"/>
      <c r="S41" s="120"/>
      <c r="T41" s="131"/>
      <c r="U41" s="125"/>
      <c r="V41" s="128"/>
    </row>
    <row r="42" spans="1:22" ht="13.5" thickBot="1" x14ac:dyDescent="0.25">
      <c r="A42" s="136"/>
      <c r="B42" s="33">
        <v>5</v>
      </c>
      <c r="C42" s="34"/>
      <c r="D42" s="35"/>
      <c r="E42" s="36"/>
      <c r="F42" s="55"/>
      <c r="G42" s="36"/>
      <c r="H42" s="55"/>
      <c r="I42" s="38"/>
      <c r="J42" s="40"/>
      <c r="K42" s="56"/>
      <c r="L42" s="102"/>
      <c r="M42" s="105"/>
      <c r="N42" s="105"/>
      <c r="O42" s="108"/>
      <c r="P42" s="132"/>
      <c r="Q42" s="121"/>
      <c r="R42" s="132"/>
      <c r="S42" s="121"/>
      <c r="T42" s="132"/>
      <c r="U42" s="126"/>
      <c r="V42" s="129"/>
    </row>
    <row r="43" spans="1:22" x14ac:dyDescent="0.2">
      <c r="A43" s="57" t="s">
        <v>21</v>
      </c>
      <c r="B43" s="58"/>
      <c r="C43" s="57"/>
      <c r="D43" s="59"/>
      <c r="E43" s="60" t="e">
        <f>RANK(D43,$D$8:$D$44)</f>
        <v>#N/A</v>
      </c>
      <c r="F43" s="61"/>
      <c r="G43" s="60" t="e">
        <f>RANK(F43,$F$8:$F$44,1)</f>
        <v>#N/A</v>
      </c>
      <c r="H43" s="61"/>
      <c r="I43" s="18" t="e">
        <f>RANK(H43,$H$8:$H$44,1)</f>
        <v>#N/A</v>
      </c>
      <c r="J43" s="47"/>
      <c r="K43" s="20" t="e">
        <f>RANK(J43,$J$8:$J$44,1)</f>
        <v>#N/A</v>
      </c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62"/>
    </row>
    <row r="44" spans="1:22" ht="13.5" thickBot="1" x14ac:dyDescent="0.25">
      <c r="A44" s="63" t="s">
        <v>21</v>
      </c>
      <c r="B44" s="64"/>
      <c r="C44" s="65"/>
      <c r="D44" s="66"/>
      <c r="E44" s="9" t="e">
        <f>RANK(D44,$D$8:$D$44)</f>
        <v>#N/A</v>
      </c>
      <c r="F44" s="67"/>
      <c r="G44" s="9" t="e">
        <f>RANK(F44,$F$8:$F$44,1)</f>
        <v>#N/A</v>
      </c>
      <c r="H44" s="67"/>
      <c r="I44" s="68" t="e">
        <f>RANK(H44,$H$8:$H$44,1)</f>
        <v>#N/A</v>
      </c>
      <c r="J44" s="69"/>
      <c r="K44" s="70" t="e">
        <f>RANK(J44,$J$8:$J$44,1)</f>
        <v>#N/A</v>
      </c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62"/>
    </row>
  </sheetData>
  <mergeCells count="104">
    <mergeCell ref="Q38:Q42"/>
    <mergeCell ref="R38:R42"/>
    <mergeCell ref="S38:S42"/>
    <mergeCell ref="T38:T42"/>
    <mergeCell ref="U38:U42"/>
    <mergeCell ref="V38:V42"/>
    <mergeCell ref="A38:A42"/>
    <mergeCell ref="L38:L42"/>
    <mergeCell ref="M38:M42"/>
    <mergeCell ref="N38:N42"/>
    <mergeCell ref="O38:O42"/>
    <mergeCell ref="P38:P42"/>
    <mergeCell ref="Q33:Q37"/>
    <mergeCell ref="R33:R37"/>
    <mergeCell ref="S33:S37"/>
    <mergeCell ref="T33:T37"/>
    <mergeCell ref="U33:U37"/>
    <mergeCell ref="V33:V37"/>
    <mergeCell ref="A33:A37"/>
    <mergeCell ref="L33:L37"/>
    <mergeCell ref="M33:M37"/>
    <mergeCell ref="N33:N37"/>
    <mergeCell ref="O33:O37"/>
    <mergeCell ref="P33:P37"/>
    <mergeCell ref="Q28:Q32"/>
    <mergeCell ref="R28:R32"/>
    <mergeCell ref="S28:S32"/>
    <mergeCell ref="T28:T32"/>
    <mergeCell ref="U28:U32"/>
    <mergeCell ref="V28:V32"/>
    <mergeCell ref="A28:A32"/>
    <mergeCell ref="L28:L32"/>
    <mergeCell ref="M28:M32"/>
    <mergeCell ref="N28:N32"/>
    <mergeCell ref="O28:O32"/>
    <mergeCell ref="P28:P32"/>
    <mergeCell ref="Q23:Q27"/>
    <mergeCell ref="R23:R27"/>
    <mergeCell ref="S23:S27"/>
    <mergeCell ref="T23:T27"/>
    <mergeCell ref="U23:U27"/>
    <mergeCell ref="V23:V27"/>
    <mergeCell ref="A23:A27"/>
    <mergeCell ref="L23:L27"/>
    <mergeCell ref="M23:M27"/>
    <mergeCell ref="N23:N27"/>
    <mergeCell ref="O23:O27"/>
    <mergeCell ref="P23:P27"/>
    <mergeCell ref="Q18:Q22"/>
    <mergeCell ref="R18:R22"/>
    <mergeCell ref="S18:S22"/>
    <mergeCell ref="T18:T22"/>
    <mergeCell ref="U18:U22"/>
    <mergeCell ref="V18:V22"/>
    <mergeCell ref="A18:A22"/>
    <mergeCell ref="L18:L22"/>
    <mergeCell ref="M18:M22"/>
    <mergeCell ref="N18:N22"/>
    <mergeCell ref="O18:O22"/>
    <mergeCell ref="P18:P22"/>
    <mergeCell ref="Q13:Q17"/>
    <mergeCell ref="R13:R17"/>
    <mergeCell ref="S13:S17"/>
    <mergeCell ref="T13:T17"/>
    <mergeCell ref="U13:U17"/>
    <mergeCell ref="V13:V17"/>
    <mergeCell ref="A13:A17"/>
    <mergeCell ref="L13:L17"/>
    <mergeCell ref="M13:M17"/>
    <mergeCell ref="N13:N17"/>
    <mergeCell ref="O13:O17"/>
    <mergeCell ref="P13:P17"/>
    <mergeCell ref="Q8:Q12"/>
    <mergeCell ref="R8:R12"/>
    <mergeCell ref="S8:S12"/>
    <mergeCell ref="T8:T12"/>
    <mergeCell ref="U8:U12"/>
    <mergeCell ref="V8:V12"/>
    <mergeCell ref="Q6:R6"/>
    <mergeCell ref="S6:T6"/>
    <mergeCell ref="U6:U7"/>
    <mergeCell ref="V6:V7"/>
    <mergeCell ref="A8:A12"/>
    <mergeCell ref="L8:L12"/>
    <mergeCell ref="M8:M12"/>
    <mergeCell ref="N8:N12"/>
    <mergeCell ref="O8:O12"/>
    <mergeCell ref="P8:P12"/>
    <mergeCell ref="J6:J7"/>
    <mergeCell ref="K6:K7"/>
    <mergeCell ref="L6:L7"/>
    <mergeCell ref="M6:M7"/>
    <mergeCell ref="N6:N7"/>
    <mergeCell ref="O6:P6"/>
    <mergeCell ref="A1:V1"/>
    <mergeCell ref="Q3:V3"/>
    <mergeCell ref="A5:A7"/>
    <mergeCell ref="B5:B7"/>
    <mergeCell ref="C5:C7"/>
    <mergeCell ref="D5:K5"/>
    <mergeCell ref="L5:V5"/>
    <mergeCell ref="D6:E6"/>
    <mergeCell ref="F6:G6"/>
    <mergeCell ref="H6:I6"/>
  </mergeCells>
  <pageMargins left="0.31496062992125984" right="0.31496062992125984" top="0.35433070866141736" bottom="0.35433070866141736" header="0.11811023622047245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секретарь</cp:lastModifiedBy>
  <dcterms:created xsi:type="dcterms:W3CDTF">2026-01-27T16:10:28Z</dcterms:created>
  <dcterms:modified xsi:type="dcterms:W3CDTF">2026-01-29T05:16:23Z</dcterms:modified>
</cp:coreProperties>
</file>