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 tabRatio="432" activeTab="1"/>
  </bookViews>
  <sheets>
    <sheet name="2025" sheetId="1" r:id="rId1"/>
    <sheet name="титульный" sheetId="3" r:id="rId2"/>
  </sheets>
  <definedNames>
    <definedName name="_xlnm._FilterDatabase" localSheetId="0" hidden="1">'2025'!$A$10:$T$93</definedName>
  </definedNames>
  <calcPr calcId="145621"/>
</workbook>
</file>

<file path=xl/calcChain.xml><?xml version="1.0" encoding="utf-8"?>
<calcChain xmlns="http://schemas.openxmlformats.org/spreadsheetml/2006/main">
  <c r="T83" i="1" l="1"/>
  <c r="E23" i="1"/>
  <c r="T11" i="1"/>
  <c r="E91" i="1" l="1"/>
  <c r="E89" i="1"/>
  <c r="O84" i="1"/>
  <c r="O85" i="1"/>
  <c r="E83" i="1"/>
  <c r="E81" i="1"/>
  <c r="E79" i="1"/>
  <c r="E73" i="1"/>
  <c r="O70" i="1"/>
  <c r="E66" i="1"/>
  <c r="O65" i="1"/>
  <c r="E61" i="1"/>
  <c r="E56" i="1"/>
  <c r="E52" i="1"/>
  <c r="O49" i="1"/>
  <c r="E49" i="1"/>
  <c r="J49" i="1"/>
  <c r="T49" i="1"/>
  <c r="E42" i="1"/>
  <c r="E45" i="1"/>
  <c r="E36" i="1"/>
  <c r="E30" i="1"/>
  <c r="E29" i="1" l="1"/>
  <c r="E28" i="1"/>
  <c r="J27" i="1"/>
  <c r="E26" i="1"/>
  <c r="T25" i="1"/>
  <c r="E24" i="1"/>
  <c r="T22" i="1"/>
  <c r="E22" i="1"/>
  <c r="E20" i="1"/>
  <c r="E19" i="1"/>
  <c r="E18" i="1"/>
  <c r="E17" i="1"/>
  <c r="J15" i="1"/>
  <c r="E15" i="1"/>
  <c r="E14" i="1"/>
  <c r="E11" i="1"/>
  <c r="O88" i="1" l="1"/>
  <c r="O60" i="1" l="1"/>
  <c r="O51" i="1"/>
  <c r="J83" i="1" l="1"/>
  <c r="O77" i="1" l="1"/>
  <c r="O34" i="1"/>
  <c r="J21" i="1" l="1"/>
  <c r="J20" i="1"/>
  <c r="J18" i="1"/>
  <c r="J19" i="1"/>
  <c r="T16" i="1"/>
  <c r="T15" i="1"/>
  <c r="O12" i="1"/>
  <c r="O41" i="1" l="1"/>
  <c r="T81" i="1" l="1"/>
  <c r="O80" i="1"/>
  <c r="T61" i="1"/>
  <c r="O64" i="1"/>
  <c r="O62" i="1"/>
  <c r="O63" i="1"/>
  <c r="O61" i="1"/>
  <c r="J61" i="1"/>
  <c r="O93" i="1" l="1"/>
  <c r="O92" i="1"/>
  <c r="O91" i="1"/>
  <c r="O90" i="1"/>
  <c r="O83" i="1"/>
  <c r="O76" i="1"/>
  <c r="O75" i="1"/>
  <c r="O15" i="1"/>
  <c r="O50" i="1"/>
  <c r="T45" i="1"/>
  <c r="O46" i="1"/>
  <c r="O47" i="1"/>
  <c r="O48" i="1"/>
  <c r="O45" i="1"/>
  <c r="J45" i="1"/>
  <c r="T29" i="1"/>
  <c r="J29" i="1"/>
  <c r="O21" i="1" l="1"/>
  <c r="O13" i="1" l="1"/>
  <c r="O68" i="1" l="1"/>
  <c r="J36" i="1"/>
  <c r="T18" i="1"/>
  <c r="E87" i="1" l="1"/>
  <c r="E86" i="1"/>
  <c r="J42" i="1"/>
  <c r="J24" i="1"/>
  <c r="E13" i="1"/>
  <c r="O28" i="1" l="1"/>
  <c r="T20" i="1" l="1"/>
  <c r="O20" i="1"/>
  <c r="O22" i="1" l="1"/>
  <c r="T89" i="1" l="1"/>
  <c r="O89" i="1"/>
  <c r="T42" i="1" l="1"/>
  <c r="O11" i="1"/>
  <c r="T91" i="1" l="1"/>
  <c r="O59" i="1" l="1"/>
  <c r="J81" i="1" l="1"/>
  <c r="J52" i="1"/>
  <c r="O53" i="1" l="1"/>
  <c r="O43" i="1"/>
  <c r="J89" i="1"/>
  <c r="J91" i="1"/>
  <c r="T87" i="1"/>
  <c r="O87" i="1"/>
  <c r="J87" i="1"/>
  <c r="T86" i="1"/>
  <c r="O86" i="1"/>
  <c r="J86" i="1"/>
  <c r="O79" i="1"/>
  <c r="J79" i="1"/>
  <c r="O78" i="1"/>
  <c r="O74" i="1"/>
  <c r="T73" i="1"/>
  <c r="O73" i="1"/>
  <c r="J73" i="1"/>
  <c r="O69" i="1"/>
  <c r="O72" i="1"/>
  <c r="O71" i="1"/>
  <c r="O67" i="1"/>
  <c r="T66" i="1"/>
  <c r="O66" i="1"/>
  <c r="J66" i="1"/>
  <c r="O58" i="1"/>
  <c r="O57" i="1"/>
  <c r="T56" i="1"/>
  <c r="O56" i="1"/>
  <c r="J56" i="1"/>
  <c r="O55" i="1"/>
  <c r="O54" i="1"/>
  <c r="T52" i="1"/>
  <c r="O52" i="1"/>
  <c r="O44" i="1"/>
  <c r="T14" i="1"/>
  <c r="T19" i="1"/>
  <c r="T23" i="1"/>
  <c r="T24" i="1"/>
  <c r="T26" i="1"/>
  <c r="T28" i="1"/>
  <c r="T30" i="1"/>
  <c r="T36" i="1"/>
  <c r="O14" i="1"/>
  <c r="O17" i="1"/>
  <c r="O18" i="1"/>
  <c r="O19" i="1"/>
  <c r="O23" i="1"/>
  <c r="O24" i="1"/>
  <c r="O26" i="1"/>
  <c r="O29" i="1"/>
  <c r="O30" i="1"/>
  <c r="O31" i="1"/>
  <c r="O32" i="1"/>
  <c r="O33" i="1"/>
  <c r="O35" i="1"/>
  <c r="O36" i="1"/>
  <c r="O37" i="1"/>
  <c r="O38" i="1"/>
  <c r="O39" i="1"/>
  <c r="O40" i="1"/>
  <c r="O42" i="1"/>
  <c r="T13" i="1"/>
  <c r="J13" i="1"/>
  <c r="J14" i="1"/>
  <c r="J17" i="1"/>
  <c r="J22" i="1"/>
  <c r="J23" i="1"/>
  <c r="J26" i="1"/>
  <c r="J28" i="1"/>
  <c r="J30" i="1"/>
  <c r="J11" i="1"/>
</calcChain>
</file>

<file path=xl/sharedStrings.xml><?xml version="1.0" encoding="utf-8"?>
<sst xmlns="http://schemas.openxmlformats.org/spreadsheetml/2006/main" count="349" uniqueCount="224">
  <si>
    <t>№ п/п</t>
  </si>
  <si>
    <t>Наименованием муниципального учреждения (муниципального унитарного предприятия)</t>
  </si>
  <si>
    <t>Фонд начисленной заработной платы работников списочного состава (без учета фонда начисленной заработной платы соответствующего руководителя, его заместителей, главного бухгалтера) за отчетный год  (руб.)</t>
  </si>
  <si>
    <t>Среднесписочная численность работников списочного состава (без учета численности соответствующего руководителя, его заместителей, главного бухгалтера) за отчетный год (чел.)</t>
  </si>
  <si>
    <t>Средняя заработная плата работников списочного состава (без учета средней заработной платы соответствующего руководителя, его заместителей, главного бухгалтера) (руб.)</t>
  </si>
  <si>
    <t>Фамилия, имя, отчество руководителя</t>
  </si>
  <si>
    <t>Полное наименование должности руководителя (в соответствии со штатным расписанием)</t>
  </si>
  <si>
    <t xml:space="preserve">Фонд начисленной заработной платы руководителю за отчетный год (руб.) </t>
  </si>
  <si>
    <t>Количество отработанных полных месяцев за отчетный год (справочно)</t>
  </si>
  <si>
    <t>Средняя заработная плата руководителя за отчетный год (руб.)</t>
  </si>
  <si>
    <t>Фамилия, имя, отчество заместителя руководителя**</t>
  </si>
  <si>
    <t>Полное наименование должности заместителя руководителя (в соответствии со штатным расписанием)</t>
  </si>
  <si>
    <t>Фонд начисленной заработной платы заместителю руководителя за отчетный год (руб.)</t>
  </si>
  <si>
    <t xml:space="preserve">Средняя заработная плата заместителя руководителя за отчетный год (руб.) </t>
  </si>
  <si>
    <t>Фамилия, имя, отчество главного бухгалтера</t>
  </si>
  <si>
    <t>Полное наименование должности главного бухгалтера (в соответствии со штатным расписанием)</t>
  </si>
  <si>
    <t>Фонд начисленной заработной платы главному бухгалтеру за отчетный год (руб.)</t>
  </si>
  <si>
    <t>Средняя заработная плата главного бухгалтера за отчетный год (руб.)</t>
  </si>
  <si>
    <t>Приложение № 3</t>
  </si>
  <si>
    <t>к Порядку размещения в информационно-телекоммуникационной сети «Интернет» информации о рассчитанной за календарный год среднемесячной заработной плате руководителей, их заместителей, главных бухгалтеров муниципальных учреждений и муниципальных унитарных предприятий Полевского городского округа и представления указанными лицами данной информации</t>
  </si>
  <si>
    <t>ИНФОРМАЦИЯ</t>
  </si>
  <si>
    <t>Заведующий</t>
  </si>
  <si>
    <t>Харина Наталья Владимировна</t>
  </si>
  <si>
    <t>Александрова Марина Васильевна</t>
  </si>
  <si>
    <t>Заместитель заведующей по АХЧ</t>
  </si>
  <si>
    <t>Дубель Елена Владимировна</t>
  </si>
  <si>
    <t>Дульцева Марина Константиновна</t>
  </si>
  <si>
    <t>Хурматова Анна Александровна</t>
  </si>
  <si>
    <t>Кропотова Ирина Ирековна</t>
  </si>
  <si>
    <t>Девяшина Дина Викторовна</t>
  </si>
  <si>
    <t>Киселева Светлана Васильевна</t>
  </si>
  <si>
    <t>Пронина Наталия Ивановна</t>
  </si>
  <si>
    <t>Соколова Ксения Александровна</t>
  </si>
  <si>
    <t>Кравченко Марина Игоревна</t>
  </si>
  <si>
    <t>Коростелева Ольга Александровна</t>
  </si>
  <si>
    <t>Кирова Татьяна Валерьевна</t>
  </si>
  <si>
    <t>Чулочникова Ксения Александровна</t>
  </si>
  <si>
    <t>Голева Наталья Михайловна</t>
  </si>
  <si>
    <t>Орехова Елена Николаевна</t>
  </si>
  <si>
    <t>Ананьева Анна Викторовна</t>
  </si>
  <si>
    <t>Бобина Гульназ Владимировна</t>
  </si>
  <si>
    <t>Ботвина Елена Владимировна</t>
  </si>
  <si>
    <t>Тарасова Инна Владимировна</t>
  </si>
  <si>
    <t>Калинина Юлия Викторовна</t>
  </si>
  <si>
    <t>Григорьева Наталья Валерьевна</t>
  </si>
  <si>
    <t>Директор</t>
  </si>
  <si>
    <t>Семенова Оксана Михайловна</t>
  </si>
  <si>
    <t>Ежова Наталья Владимировна</t>
  </si>
  <si>
    <t>Заместитель директора по УВР</t>
  </si>
  <si>
    <t>Белова Марина Петровна</t>
  </si>
  <si>
    <t>Заместитель директора по ВР</t>
  </si>
  <si>
    <t>Нестерова Ольга Владимировна</t>
  </si>
  <si>
    <t>Заместитель директора по АХЧ</t>
  </si>
  <si>
    <t>Дещеня Наталья Геннадьевна</t>
  </si>
  <si>
    <t>Бушуева Наталья Леонидовна</t>
  </si>
  <si>
    <t>Ежова Татьяна Яковлевна</t>
  </si>
  <si>
    <t>Бабаева Наталья Викторовна</t>
  </si>
  <si>
    <t>Жирнова Светлана Радифовна</t>
  </si>
  <si>
    <t>Петрова Оксана Сергеевна</t>
  </si>
  <si>
    <t>Филяева Татьяна Владимировна</t>
  </si>
  <si>
    <t>Забанных Людмила Эмильевна</t>
  </si>
  <si>
    <t>Заместитель директора по ПП</t>
  </si>
  <si>
    <t>Харланов Игорь Анатольевич</t>
  </si>
  <si>
    <t>Гилязова Гельсина  Мансуровна</t>
  </si>
  <si>
    <t>Казанцев Игорь Валерьевич</t>
  </si>
  <si>
    <t>Трушкова Юлия Сергеевна</t>
  </si>
  <si>
    <t xml:space="preserve">Заместитель директора по УВР </t>
  </si>
  <si>
    <t>Хомякова Наталья Владимировна</t>
  </si>
  <si>
    <t>Чешуина Марина Владимировна</t>
  </si>
  <si>
    <t>Мельникова Юлия Борисовна</t>
  </si>
  <si>
    <t>Тарасова Тамара Георгиевна</t>
  </si>
  <si>
    <t>Калашникова Надежда Васильевна</t>
  </si>
  <si>
    <t>Бессонова Елена Витальевна</t>
  </si>
  <si>
    <t>Медведева Ольга Геннадьевна</t>
  </si>
  <si>
    <t>Журавлева Любовь Владимировна</t>
  </si>
  <si>
    <t>Кукушкина Валентина Николаевна</t>
  </si>
  <si>
    <t>Галимулина Татьяна Викторовна</t>
  </si>
  <si>
    <t>Кашина Ирина Ивановна</t>
  </si>
  <si>
    <t>Терехова Марина Валерьевна</t>
  </si>
  <si>
    <t>Высоцкая Людмила Витальевна</t>
  </si>
  <si>
    <t>Казакова Елена Вадимовна</t>
  </si>
  <si>
    <t>Демшина Наталья Вениаминовна</t>
  </si>
  <si>
    <t>Добрынина Ольга Сергеевна</t>
  </si>
  <si>
    <t>Видясова Зинаида Олеговна</t>
  </si>
  <si>
    <t>Щербакова Нина Юрьевна</t>
  </si>
  <si>
    <t>Мустафина Елена Сергеевна</t>
  </si>
  <si>
    <t>Малышева Наталья Николаевна</t>
  </si>
  <si>
    <t>Еманакова Татьяна Викторовна</t>
  </si>
  <si>
    <t>Попова Ольга Анатольевна</t>
  </si>
  <si>
    <t>Устимова Марина Николаевна</t>
  </si>
  <si>
    <t>Сафарова Ляйсан Муллануровна</t>
  </si>
  <si>
    <t>Ткач Наталья Владимировна</t>
  </si>
  <si>
    <t>Ясевич Татьяна Геннадьевна</t>
  </si>
  <si>
    <t>Аникиева Татьяна Викторовна</t>
  </si>
  <si>
    <t>Мамаева Елена Владимировна</t>
  </si>
  <si>
    <t>Фархутдинова Елена Николаевна</t>
  </si>
  <si>
    <t>Талашманова  Любовь Аркадьевна</t>
  </si>
  <si>
    <t>Крылова Екатерина Евгеньевна</t>
  </si>
  <si>
    <t>Главный бухгалтер</t>
  </si>
  <si>
    <t>Матушкина Нина Викторовна</t>
  </si>
  <si>
    <t>Литвинова Ирина Владимировна</t>
  </si>
  <si>
    <t>Коммисарова Алена Андреевна</t>
  </si>
  <si>
    <t>Вохмякова Ирина Николаевна</t>
  </si>
  <si>
    <t>Заместитель директора  по УВР (1 ст.)</t>
  </si>
  <si>
    <t>Пруткина Наталья Петровна</t>
  </si>
  <si>
    <t>Орлова Татьяна Александровна</t>
  </si>
  <si>
    <t>Горбунова Наталья Сергеевна</t>
  </si>
  <si>
    <t>Батина Тамара Георгиевна</t>
  </si>
  <si>
    <t>Жалиева Эльмира Халитовна</t>
  </si>
  <si>
    <t>Попова Виктория Сергеевна</t>
  </si>
  <si>
    <t>Истомина Венера Анваровна</t>
  </si>
  <si>
    <t>Заместитель заведующей</t>
  </si>
  <si>
    <t>Котлованова Наталья Викторовна</t>
  </si>
  <si>
    <t>Шустова Ирина Эдуардовна</t>
  </si>
  <si>
    <t>Рогожина Елена Анатольевна</t>
  </si>
  <si>
    <t>Сарычева Светлана Леонидовна</t>
  </si>
  <si>
    <t>Кунгурцева Людмила Леонидовна</t>
  </si>
  <si>
    <t>Дизендорф Юлия Владимировна</t>
  </si>
  <si>
    <t>Щедрина Ирнина Владимировна</t>
  </si>
  <si>
    <t>Чебыкина Ирина Юрьевна</t>
  </si>
  <si>
    <t>Шадт Елена Владимировна</t>
  </si>
  <si>
    <t>Нагимова Анна Игоревна</t>
  </si>
  <si>
    <t>Титова Екатерина Евгентнвна</t>
  </si>
  <si>
    <t>Карфидова Екатерина Васильевна</t>
  </si>
  <si>
    <t>Нижникова Татьяна Станиславовна</t>
  </si>
  <si>
    <t>Бержинскас Маргарита Леонидовна</t>
  </si>
  <si>
    <t>Намятов Сергей Юрьевич</t>
  </si>
  <si>
    <t>Костина Наталья Сергеевна</t>
  </si>
  <si>
    <t>Денисенко Екатерина Анатольевна</t>
  </si>
  <si>
    <t>Шапошникова Ольга Александровна</t>
  </si>
  <si>
    <t>Заместитель директора по УВР 1  ст.</t>
  </si>
  <si>
    <t>Новопашина Анастасия Александровна</t>
  </si>
  <si>
    <t>Калимуллина  Эльвира Ураловна</t>
  </si>
  <si>
    <t>Полищук Ольга Владимировна</t>
  </si>
  <si>
    <t>Заместитель директора 0,75 ст.</t>
  </si>
  <si>
    <t>Добрынина Евгения Андреевна</t>
  </si>
  <si>
    <t>Нор Наталья Александровна</t>
  </si>
  <si>
    <t>Аникеенко Ирина Васильевна</t>
  </si>
  <si>
    <t>Нелюбина Любовь Викторовна</t>
  </si>
  <si>
    <t>Канаина Ксения Владимировна</t>
  </si>
  <si>
    <t>Медведкова Юлия Владимировна</t>
  </si>
  <si>
    <t>Цапова Ольга Игоревна</t>
  </si>
  <si>
    <t>Лебедева Олеся Владимировна</t>
  </si>
  <si>
    <t>Жлудова Наталья Владимировна</t>
  </si>
  <si>
    <t>Бессонова Валентина Александровна</t>
  </si>
  <si>
    <t>Старикова Ольга Евгеньевна</t>
  </si>
  <si>
    <t xml:space="preserve">Приложение № 3
к Порядку размещения в информационно-телекоммуникационной сети «Интернет» информации о рассчитанной за календарный год среднемесячной заработной плате руководителей, их заместителей, главных бухгалтеров муниципальных учреждений и муниципальных унитарных предприятий Полевского городского округа и представления указанными лицами данной информации
</t>
  </si>
  <si>
    <t>Тетеркина Елена Андреевна</t>
  </si>
  <si>
    <t>Глазер Марина Викторовна</t>
  </si>
  <si>
    <t>Тагильцева Наталья Владимировна</t>
  </si>
  <si>
    <t>Романькова Татьяна Борисовна</t>
  </si>
  <si>
    <t>Заместитель директора  0,5 ст.</t>
  </si>
  <si>
    <t>Косова Елена Геннадьевна</t>
  </si>
  <si>
    <t>Родина Елена Ивановна</t>
  </si>
  <si>
    <t>Заместитель директора по профилактике правонарушений  0,5 ст.</t>
  </si>
  <si>
    <t>Параничева Нонна Александровна</t>
  </si>
  <si>
    <t>Каева Алена Александровна</t>
  </si>
  <si>
    <t>Аниськова Наталья Ивановна</t>
  </si>
  <si>
    <t>Хакина Татьяна Александровна</t>
  </si>
  <si>
    <t>и.о.заведующий</t>
  </si>
  <si>
    <t>Антипова Юлия Александровна</t>
  </si>
  <si>
    <t>Зиникина Анастасия Александровна</t>
  </si>
  <si>
    <t>Руководитель центра "Точка роста"</t>
  </si>
  <si>
    <t>за  2025 год</t>
  </si>
  <si>
    <t>за 2025 год</t>
  </si>
  <si>
    <t>ОМС Управление образованием ПМО СО</t>
  </si>
  <si>
    <t xml:space="preserve">о рассчитанной за календарный год среднемесячной заработной плате руководителей, их заместителей, главных бухгалтеров
муниципальных учреждений и муниципальных унитарных предприятий Полевского городского округа и среднемесячной заработной плате
работников муниципальных учреждений и муниципальных унитарных предприятий Полевского муниципального округа
(без учета заработной платы соответствующего руководителя, его заместителей, главного бухгалтера)
</t>
  </si>
  <si>
    <t>по ОМС Управление образованием ПМО СО</t>
  </si>
  <si>
    <t xml:space="preserve">о рассчитанной за календарный год среднемесячной заработной плате руководителей, их заместителей, главных бухгалтеров
муниципальных учреждений и муниципальных унитарных предприятий Полевского городского округа и среднемесячной заработной плате
работников муниципальных учреждений и муниципальных унитарных предприятий  Полевского муниципального  округа
(без учета заработной платы соответствующего руководителя, его заместителей, главного бухгалтера)
</t>
  </si>
  <si>
    <t>Меньшиков Александр Александрович</t>
  </si>
  <si>
    <t>Логиновских Ольга Владимировна</t>
  </si>
  <si>
    <t>Филатов Игорь Александрович</t>
  </si>
  <si>
    <t>Горпинченко Алла Борисовна</t>
  </si>
  <si>
    <t>Осипова Светлана Ивановна</t>
  </si>
  <si>
    <t>Рушенцева Елена Владимировна</t>
  </si>
  <si>
    <t>Лютикова Ксения Владимировна</t>
  </si>
  <si>
    <t>Заместитель директора по УВР 1 ст.</t>
  </si>
  <si>
    <t>Заместитель директора по АХЧ 1 ст.</t>
  </si>
  <si>
    <t>Потеряева Елена Витальевна</t>
  </si>
  <si>
    <t>Суслов Дмитрий Александрович</t>
  </si>
  <si>
    <t>Заместитель директора ВР 0,25 ст.</t>
  </si>
  <si>
    <t>Рководитель центра "Точка роста"</t>
  </si>
  <si>
    <t>Рудакова  Линара Раушанбековна</t>
  </si>
  <si>
    <t>Уварова Светлана Владимировна</t>
  </si>
  <si>
    <t>Дробышева татьяна Викторовна</t>
  </si>
  <si>
    <t>Голомзина Ольга Юрьевна</t>
  </si>
  <si>
    <t>Гладкова Анастасия Олеговна</t>
  </si>
  <si>
    <t xml:space="preserve">Заместитель директора  </t>
  </si>
  <si>
    <t>Вязьмина Светлана Викторовна</t>
  </si>
  <si>
    <t>Оболенская Людмила Сергеевна 0,25 cтавки</t>
  </si>
  <si>
    <t>Киселева Наталья Юрьевна 0,75 ставки</t>
  </si>
  <si>
    <t>Главный бухгалтер 0,5 ставки</t>
  </si>
  <si>
    <t>Заместитель заведующей по АХЧ 0,5 ставки</t>
  </si>
  <si>
    <t>Муниципальное бюджетное дошкольное образовательное учреждение Полевского муниципального  округа Свердловской области "Детский сад № 28 общеразвивающего вида"</t>
  </si>
  <si>
    <t>Муниципальное бюджетное дошкольное образовательное учреждение Полевского муниципального  округа Свердловской области  "Детский сад № 32 общеразвивающего вида"</t>
  </si>
  <si>
    <t>Муниципальное бюджетное дошкольное образовательное учреждение Полевского муниципального  округа Свердловской области  "Детский сад № 34"</t>
  </si>
  <si>
    <t>Муниципальное бюджетное дошкольное образовательное учреждение Полевского муниципального  округа Свердловской области "Детский сад № 40 общеразвивающего вида"</t>
  </si>
  <si>
    <t>Муниципальное бюджетное дошкольное образовательное учреждение Полевского муниципального  округа Свердловской области  "Детский сад № 43 общеразвивающего вида"</t>
  </si>
  <si>
    <t>Муниципальное бюджетное дошкольное образовательное учреждение Полевского муниципального  округа Свердловской области  "Детский сад № 49 общеразвивающего вида"</t>
  </si>
  <si>
    <t>Муниципальное бюджетное дошкольное образовательное учреждение Полевского муниципального  округа Свердловской области  "Детский сад № 51"</t>
  </si>
  <si>
    <t>Муниципальное бюджетное дошкольное образовательное учреждение Полевского муниципального  округа Свердловской области  "Детский сад № 53"</t>
  </si>
  <si>
    <t>Муниципальное бюджетное дошкольное образовательное учреждение Полевского муниципального  округа Свердловской области  "Детский сад № 54 комбинированного вида"</t>
  </si>
  <si>
    <t>Муниципальное автономное дошкольное образовательное учреждение Полевского муниципального  округа Свердловской области  "Детский сад № 63 комбинированного вида"</t>
  </si>
  <si>
    <t>Муниципальное автономное дошкольное образовательное учреждение Полевского муниципального  округа Свердловской области  "Детский сад № 65 комбинированного вида"</t>
  </si>
  <si>
    <t>Муниципальное бюджетное дошкольное образовательное учреждение Полевского муниципального  округа Свердловской области а "Детский сад № 69 комбинированного вида"</t>
  </si>
  <si>
    <t>Муниципальное автономное дошкольное образовательное учреждение Полевского муниципального  округа Свердловской области  "Центр развития ребенка - Детский сад № 70 "Радуга"</t>
  </si>
  <si>
    <t>Муниципальное бюджетное общеобразовательное учреждение Полевского муниципального  округа Свердловской области  "Средняя общеобразовательная школа № 1" имени Героя Советского Союза Н.В.Кологойды</t>
  </si>
  <si>
    <t>Муниципальное автономное общеобразовательное учреждение Полевского муниципального  округа Свердловской области  "Средняя общеобразовательная школа-лицей № 4 "Интеллект"</t>
  </si>
  <si>
    <t>Муниципальное автономное общеобразовательное учреждение Полевского муниципального  округа Свердловской области  "Средняя общеобразовательная школа № 8"</t>
  </si>
  <si>
    <t>Муниципальное автономное общеобразовательное учреждение Полевского муниципального  округа Свердловской области  "Средняя общеобразовательная школа № 13 с углубленным изучением отдельных предметов"</t>
  </si>
  <si>
    <t>Муниципальное бюджетное общеобразовательное учреждение Полевского муниципального  округа Свердловской области  "Средняя общеобразовательная школа № 14"</t>
  </si>
  <si>
    <t>Муниципальное бюджетное общеобразовательное учреждение Полевского муниципального  округа Свердловской области  "Средняя общеобразовательная школа № 16" имени Заслуженного учителя РСФСР Г.И.Чебыкина</t>
  </si>
  <si>
    <t>Муниципальное бюджетное общеобразовательное учреждение Полевского муниципального  округа Свердловской области "Средняя общеобразовательная школа № 17"</t>
  </si>
  <si>
    <t>Муниципальное бюджетное общеобразовательное учреждение Полевского муниципального  округа Свердловской области  "Средняя общеобразовательная школа № 18"</t>
  </si>
  <si>
    <t>Муниципальное бюджетное общеобразовательное учреждение Полевского муниципального  округа Свердловской области  "Средняя общеобразовательная школа № 20"</t>
  </si>
  <si>
    <t>Муниципальное автономное общеобразовательное учреждение Полевского муниципального  округа Свердловской области  "Политехнический лицей № 21 "Эрудит"</t>
  </si>
  <si>
    <t>Муниципальное бюджетное общеобразовательное учреждение Полевского муниципального  округа Свердловской области  "Средняя общеобразовательная школа с.Полдневая"</t>
  </si>
  <si>
    <t>Муниципальное бюджетное общеобразовательное учреждение Полевского муниципального  округа Свердловской области  "Средняя общеобразовательная школа п.Зюзельский"</t>
  </si>
  <si>
    <t>Муниципальное бюджетное общеобразовательное учреждение Полевского муниципального  округа Свердловской области  "Основная общеобразовательная школа с.Курганово"</t>
  </si>
  <si>
    <t>Муниципальное бюджетное общеобразовательное учреждение Полевского муниципального  округа Свердловской области  "Основная общеобразовательная школа  п.Ст.Полевской"</t>
  </si>
  <si>
    <t>Муниципальное бюджетное общеобразовательное учреждение Полевского муниципального  округа Свердловской области  "Основная общеобразовательная школа с.Мраморское"</t>
  </si>
  <si>
    <t>Муниципальное бюджетное общеобразовательное учреждение Полевского муниципального  округа Свердловской области  "Основная общеобразовательная школа с.Косой Брод"</t>
  </si>
  <si>
    <t>Муниципальное бюджетное учреждение дополнительного образования Полевского муниципального  округа Свердловской области "Центр развития творчества им. Н.Е.Бобровой"</t>
  </si>
  <si>
    <t>Муниципальное автономное  учреждение дополнительного образования  Полевского муниципального  округа Свердловской области  "Центр развития творчества имени П.П.Бажова"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</si>
</sst>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2" fontId="0" fillId="0" borderId="0" xfId="0" applyNumberFormat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textRotation="90" wrapText="1"/>
    </xf>
    <xf numFmtId="4" fontId="1" fillId="0" borderId="1" xfId="0" applyNumberFormat="1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/>
    </xf>
    <xf numFmtId="4" fontId="1" fillId="0" borderId="4" xfId="0" applyNumberFormat="1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"/>
  <sheetViews>
    <sheetView topLeftCell="A4" zoomScale="58" zoomScaleNormal="58" workbookViewId="0">
      <pane xSplit="2" ySplit="7" topLeftCell="C74" activePane="bottomRight" state="frozen"/>
      <selection activeCell="A4" sqref="A4"/>
      <selection pane="topRight" activeCell="C4" sqref="C4"/>
      <selection pane="bottomLeft" activeCell="A11" sqref="A11"/>
      <selection pane="bottomRight" activeCell="W9" sqref="W9"/>
    </sheetView>
  </sheetViews>
  <sheetFormatPr defaultRowHeight="14.4" x14ac:dyDescent="0.3"/>
  <cols>
    <col min="1" max="1" width="6.109375" style="6" customWidth="1"/>
    <col min="2" max="2" width="28.5546875" style="7" customWidth="1"/>
    <col min="3" max="3" width="18.44140625" style="8" customWidth="1"/>
    <col min="4" max="4" width="14.44140625" style="8" customWidth="1"/>
    <col min="5" max="5" width="13.88671875" style="9" customWidth="1"/>
    <col min="6" max="6" width="14" style="10" customWidth="1"/>
    <col min="7" max="7" width="11.6640625" style="8" customWidth="1"/>
    <col min="8" max="8" width="15.109375" style="9" customWidth="1"/>
    <col min="9" max="9" width="9.109375" style="8"/>
    <col min="10" max="10" width="12.109375" style="18" customWidth="1"/>
    <col min="11" max="11" width="17.109375" style="10" customWidth="1"/>
    <col min="12" max="12" width="16.44140625" style="10" customWidth="1"/>
    <col min="13" max="13" width="13.88671875" style="9" customWidth="1"/>
    <col min="14" max="14" width="9.109375" style="8"/>
    <col min="15" max="15" width="12.109375" style="8" customWidth="1"/>
    <col min="16" max="16" width="14.33203125" style="10" customWidth="1"/>
    <col min="17" max="17" width="10.88671875" style="10" customWidth="1"/>
    <col min="18" max="18" width="13" style="9" bestFit="1" customWidth="1"/>
    <col min="19" max="19" width="9.109375" style="8"/>
    <col min="20" max="20" width="12.6640625" style="8" customWidth="1"/>
  </cols>
  <sheetData>
    <row r="1" spans="1:20" ht="15.6" x14ac:dyDescent="0.3">
      <c r="N1" s="86" t="s">
        <v>18</v>
      </c>
      <c r="O1" s="86"/>
      <c r="P1" s="86"/>
      <c r="Q1" s="86"/>
      <c r="R1" s="86"/>
      <c r="S1" s="86"/>
      <c r="T1" s="86"/>
    </row>
    <row r="2" spans="1:20" ht="92.4" customHeight="1" x14ac:dyDescent="0.3">
      <c r="N2" s="87" t="s">
        <v>19</v>
      </c>
      <c r="O2" s="87"/>
      <c r="P2" s="87"/>
      <c r="Q2" s="87"/>
      <c r="R2" s="87"/>
      <c r="S2" s="87"/>
      <c r="T2" s="87"/>
    </row>
    <row r="4" spans="1:20" ht="15.6" x14ac:dyDescent="0.3">
      <c r="A4" s="88" t="s">
        <v>20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</row>
    <row r="5" spans="1:20" ht="75.75" customHeight="1" x14ac:dyDescent="0.3">
      <c r="A5" s="89" t="s">
        <v>168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</row>
    <row r="6" spans="1:20" ht="15" customHeight="1" x14ac:dyDescent="0.3">
      <c r="A6" s="89" t="s">
        <v>163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</row>
    <row r="7" spans="1:20" ht="15" customHeight="1" x14ac:dyDescent="0.3">
      <c r="A7" s="89" t="s">
        <v>167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</row>
    <row r="9" spans="1:20" s="1" customFormat="1" ht="252.75" customHeight="1" x14ac:dyDescent="0.3">
      <c r="A9" s="11" t="s">
        <v>0</v>
      </c>
      <c r="B9" s="11" t="s">
        <v>1</v>
      </c>
      <c r="C9" s="12" t="s">
        <v>2</v>
      </c>
      <c r="D9" s="12" t="s">
        <v>3</v>
      </c>
      <c r="E9" s="13" t="s">
        <v>4</v>
      </c>
      <c r="F9" s="12" t="s">
        <v>5</v>
      </c>
      <c r="G9" s="12" t="s">
        <v>6</v>
      </c>
      <c r="H9" s="13" t="s">
        <v>7</v>
      </c>
      <c r="I9" s="12" t="s">
        <v>8</v>
      </c>
      <c r="J9" s="12" t="s">
        <v>9</v>
      </c>
      <c r="K9" s="12" t="s">
        <v>10</v>
      </c>
      <c r="L9" s="12" t="s">
        <v>11</v>
      </c>
      <c r="M9" s="13" t="s">
        <v>12</v>
      </c>
      <c r="N9" s="12" t="s">
        <v>8</v>
      </c>
      <c r="O9" s="12" t="s">
        <v>13</v>
      </c>
      <c r="P9" s="12" t="s">
        <v>14</v>
      </c>
      <c r="Q9" s="12" t="s">
        <v>15</v>
      </c>
      <c r="R9" s="13" t="s">
        <v>16</v>
      </c>
      <c r="S9" s="12" t="s">
        <v>8</v>
      </c>
      <c r="T9" s="12" t="s">
        <v>17</v>
      </c>
    </row>
    <row r="10" spans="1:20" x14ac:dyDescent="0.3">
      <c r="A10" s="3">
        <v>1</v>
      </c>
      <c r="B10" s="4">
        <v>2</v>
      </c>
      <c r="C10" s="14">
        <v>3</v>
      </c>
      <c r="D10" s="14">
        <v>4</v>
      </c>
      <c r="E10" s="14">
        <v>5</v>
      </c>
      <c r="F10" s="15">
        <v>6</v>
      </c>
      <c r="G10" s="14">
        <v>7</v>
      </c>
      <c r="H10" s="15">
        <v>8</v>
      </c>
      <c r="I10" s="14">
        <v>9</v>
      </c>
      <c r="J10" s="17">
        <v>10</v>
      </c>
      <c r="K10" s="14">
        <v>11</v>
      </c>
      <c r="L10" s="15">
        <v>12</v>
      </c>
      <c r="M10" s="14">
        <v>13</v>
      </c>
      <c r="N10" s="15">
        <v>14</v>
      </c>
      <c r="O10" s="14">
        <v>15</v>
      </c>
      <c r="P10" s="15">
        <v>16</v>
      </c>
      <c r="Q10" s="14">
        <v>17</v>
      </c>
      <c r="R10" s="16">
        <v>18</v>
      </c>
      <c r="S10" s="14">
        <v>19</v>
      </c>
      <c r="T10" s="15">
        <v>20</v>
      </c>
    </row>
    <row r="11" spans="1:20" s="2" customFormat="1" ht="61.2" customHeight="1" x14ac:dyDescent="0.3">
      <c r="A11" s="73">
        <v>1</v>
      </c>
      <c r="B11" s="80" t="s">
        <v>193</v>
      </c>
      <c r="C11" s="70">
        <v>29780288.359999999</v>
      </c>
      <c r="D11" s="73">
        <v>43</v>
      </c>
      <c r="E11" s="70">
        <f>C11/D11/12</f>
        <v>57713.737131782946</v>
      </c>
      <c r="F11" s="76" t="s">
        <v>94</v>
      </c>
      <c r="G11" s="73" t="s">
        <v>21</v>
      </c>
      <c r="H11" s="70">
        <v>834215.98</v>
      </c>
      <c r="I11" s="73">
        <v>12</v>
      </c>
      <c r="J11" s="70">
        <f>ROUND(H11/I11,2)</f>
        <v>69518</v>
      </c>
      <c r="K11" s="4" t="s">
        <v>169</v>
      </c>
      <c r="L11" s="4" t="s">
        <v>24</v>
      </c>
      <c r="M11" s="23">
        <v>450408.3</v>
      </c>
      <c r="N11" s="3">
        <v>6.3</v>
      </c>
      <c r="O11" s="57">
        <f>ROUND(M11/N11,2)</f>
        <v>71493.38</v>
      </c>
      <c r="P11" s="76" t="s">
        <v>99</v>
      </c>
      <c r="Q11" s="76" t="s">
        <v>191</v>
      </c>
      <c r="R11" s="70">
        <v>684328.38</v>
      </c>
      <c r="S11" s="73">
        <v>12</v>
      </c>
      <c r="T11" s="70">
        <f>ROUND(R11/S11,2)</f>
        <v>57027.37</v>
      </c>
    </row>
    <row r="12" spans="1:20" s="2" customFormat="1" ht="41.4" x14ac:dyDescent="0.3">
      <c r="A12" s="75"/>
      <c r="B12" s="81"/>
      <c r="C12" s="72"/>
      <c r="D12" s="75"/>
      <c r="E12" s="72"/>
      <c r="F12" s="77"/>
      <c r="G12" s="75"/>
      <c r="H12" s="72"/>
      <c r="I12" s="75"/>
      <c r="J12" s="72"/>
      <c r="K12" s="4" t="s">
        <v>141</v>
      </c>
      <c r="L12" s="4" t="s">
        <v>24</v>
      </c>
      <c r="M12" s="23">
        <v>186280.9</v>
      </c>
      <c r="N12" s="3">
        <v>3.6</v>
      </c>
      <c r="O12" s="57">
        <f>ROUND(M12/N12,2)</f>
        <v>51744.69</v>
      </c>
      <c r="P12" s="77"/>
      <c r="Q12" s="77"/>
      <c r="R12" s="72"/>
      <c r="S12" s="75"/>
      <c r="T12" s="72"/>
    </row>
    <row r="13" spans="1:20" s="5" customFormat="1" ht="120.75" customHeight="1" x14ac:dyDescent="0.3">
      <c r="A13" s="3">
        <v>2</v>
      </c>
      <c r="B13" s="22" t="s">
        <v>194</v>
      </c>
      <c r="C13" s="23">
        <v>42034620.609999999</v>
      </c>
      <c r="D13" s="3">
        <v>59.7</v>
      </c>
      <c r="E13" s="23">
        <f>C13/D13/12</f>
        <v>58674.791471245109</v>
      </c>
      <c r="F13" s="4" t="s">
        <v>102</v>
      </c>
      <c r="G13" s="3" t="s">
        <v>21</v>
      </c>
      <c r="H13" s="23">
        <v>1477323.38</v>
      </c>
      <c r="I13" s="3">
        <v>12</v>
      </c>
      <c r="J13" s="23">
        <f t="shared" ref="J13:J36" si="0">ROUND(H13/I13,2)</f>
        <v>123110.28</v>
      </c>
      <c r="K13" s="4" t="s">
        <v>170</v>
      </c>
      <c r="L13" s="4" t="s">
        <v>192</v>
      </c>
      <c r="M13" s="23">
        <v>319570.05</v>
      </c>
      <c r="N13" s="3">
        <v>11</v>
      </c>
      <c r="O13" s="57">
        <f>M13/N13</f>
        <v>29051.822727272727</v>
      </c>
      <c r="P13" s="4" t="s">
        <v>142</v>
      </c>
      <c r="Q13" s="4" t="s">
        <v>98</v>
      </c>
      <c r="R13" s="23">
        <v>953423.99</v>
      </c>
      <c r="S13" s="3">
        <v>12</v>
      </c>
      <c r="T13" s="23">
        <f>ROUND(R13/S13,2)</f>
        <v>79452</v>
      </c>
    </row>
    <row r="14" spans="1:20" s="5" customFormat="1" ht="102.75" customHeight="1" x14ac:dyDescent="0.3">
      <c r="A14" s="3">
        <v>3</v>
      </c>
      <c r="B14" s="22" t="s">
        <v>195</v>
      </c>
      <c r="C14" s="23">
        <v>43209516.93</v>
      </c>
      <c r="D14" s="3">
        <v>58.6</v>
      </c>
      <c r="E14" s="57">
        <f>C14/D14/12+52.47</f>
        <v>61499.4508447099</v>
      </c>
      <c r="F14" s="4" t="s">
        <v>22</v>
      </c>
      <c r="G14" s="3" t="s">
        <v>21</v>
      </c>
      <c r="H14" s="23">
        <v>1334916.18</v>
      </c>
      <c r="I14" s="3">
        <v>12</v>
      </c>
      <c r="J14" s="23">
        <f t="shared" si="0"/>
        <v>111243.02</v>
      </c>
      <c r="K14" s="4" t="s">
        <v>23</v>
      </c>
      <c r="L14" s="4" t="s">
        <v>24</v>
      </c>
      <c r="M14" s="23">
        <v>978551.3</v>
      </c>
      <c r="N14" s="3">
        <v>12</v>
      </c>
      <c r="O14" s="23">
        <f t="shared" ref="O14:O44" si="1">ROUND(M14/N14,2)</f>
        <v>81545.94</v>
      </c>
      <c r="P14" s="4" t="s">
        <v>25</v>
      </c>
      <c r="Q14" s="4" t="s">
        <v>98</v>
      </c>
      <c r="R14" s="23">
        <v>1044317.12</v>
      </c>
      <c r="S14" s="3">
        <v>12</v>
      </c>
      <c r="T14" s="23">
        <f t="shared" ref="T14:T36" si="2">ROUND(R14/S14,2)</f>
        <v>87026.43</v>
      </c>
    </row>
    <row r="15" spans="1:20" s="2" customFormat="1" ht="55.2" x14ac:dyDescent="0.3">
      <c r="A15" s="73">
        <v>4</v>
      </c>
      <c r="B15" s="80" t="s">
        <v>196</v>
      </c>
      <c r="C15" s="70">
        <v>38942006.170000002</v>
      </c>
      <c r="D15" s="73">
        <v>57.7</v>
      </c>
      <c r="E15" s="70">
        <f>C15/D15/12-0.01</f>
        <v>56242.055525707678</v>
      </c>
      <c r="F15" s="76" t="s">
        <v>26</v>
      </c>
      <c r="G15" s="73" t="s">
        <v>21</v>
      </c>
      <c r="H15" s="70">
        <v>1497615.6</v>
      </c>
      <c r="I15" s="73">
        <v>12</v>
      </c>
      <c r="J15" s="70">
        <f>ROUND(H15/I15,2)</f>
        <v>124801.3</v>
      </c>
      <c r="K15" s="76" t="s">
        <v>116</v>
      </c>
      <c r="L15" s="76" t="s">
        <v>24</v>
      </c>
      <c r="M15" s="70">
        <v>863281.91</v>
      </c>
      <c r="N15" s="73">
        <v>12</v>
      </c>
      <c r="O15" s="70">
        <f>ROUND(M15/N15,2)</f>
        <v>71940.160000000003</v>
      </c>
      <c r="P15" s="54" t="s">
        <v>189</v>
      </c>
      <c r="Q15" s="30" t="s">
        <v>98</v>
      </c>
      <c r="R15" s="28">
        <v>214260.76</v>
      </c>
      <c r="S15" s="29">
        <v>12</v>
      </c>
      <c r="T15" s="23">
        <f t="shared" si="2"/>
        <v>17855.060000000001</v>
      </c>
    </row>
    <row r="16" spans="1:20" s="2" customFormat="1" ht="55.2" x14ac:dyDescent="0.3">
      <c r="A16" s="75"/>
      <c r="B16" s="81"/>
      <c r="C16" s="72"/>
      <c r="D16" s="75"/>
      <c r="E16" s="72"/>
      <c r="F16" s="77"/>
      <c r="G16" s="75"/>
      <c r="H16" s="72"/>
      <c r="I16" s="75"/>
      <c r="J16" s="72"/>
      <c r="K16" s="77"/>
      <c r="L16" s="77"/>
      <c r="M16" s="72"/>
      <c r="N16" s="75"/>
      <c r="O16" s="72"/>
      <c r="P16" s="54" t="s">
        <v>190</v>
      </c>
      <c r="Q16" s="30" t="s">
        <v>98</v>
      </c>
      <c r="R16" s="28">
        <v>624989.68000000005</v>
      </c>
      <c r="S16" s="29">
        <v>12</v>
      </c>
      <c r="T16" s="23">
        <f t="shared" si="2"/>
        <v>52082.47</v>
      </c>
    </row>
    <row r="17" spans="1:20" s="5" customFormat="1" ht="100.8" customHeight="1" x14ac:dyDescent="0.3">
      <c r="A17" s="56">
        <v>5</v>
      </c>
      <c r="B17" s="59" t="s">
        <v>197</v>
      </c>
      <c r="C17" s="55">
        <v>49912221.829999998</v>
      </c>
      <c r="D17" s="56">
        <v>71.650000000000006</v>
      </c>
      <c r="E17" s="55">
        <f>C17/D17/12</f>
        <v>58050.967469178868</v>
      </c>
      <c r="F17" s="54" t="s">
        <v>117</v>
      </c>
      <c r="G17" s="56" t="s">
        <v>21</v>
      </c>
      <c r="H17" s="55">
        <v>1265150.1499999999</v>
      </c>
      <c r="I17" s="56">
        <v>12</v>
      </c>
      <c r="J17" s="55">
        <f t="shared" si="0"/>
        <v>105429.18</v>
      </c>
      <c r="K17" s="54" t="s">
        <v>27</v>
      </c>
      <c r="L17" s="54" t="s">
        <v>24</v>
      </c>
      <c r="M17" s="55">
        <v>731102.73</v>
      </c>
      <c r="N17" s="56">
        <v>12</v>
      </c>
      <c r="O17" s="55">
        <f t="shared" si="1"/>
        <v>60925.23</v>
      </c>
      <c r="P17" s="60"/>
      <c r="Q17" s="54" t="s">
        <v>98</v>
      </c>
      <c r="R17" s="61"/>
      <c r="S17" s="62"/>
      <c r="T17" s="61"/>
    </row>
    <row r="18" spans="1:20" s="5" customFormat="1" ht="96.6" customHeight="1" x14ac:dyDescent="0.3">
      <c r="A18" s="24">
        <v>6</v>
      </c>
      <c r="B18" s="25" t="s">
        <v>198</v>
      </c>
      <c r="C18" s="26">
        <v>30301520.829999998</v>
      </c>
      <c r="D18" s="24">
        <v>43.3</v>
      </c>
      <c r="E18" s="26">
        <f>C18/D18/12</f>
        <v>58317.014684372589</v>
      </c>
      <c r="F18" s="27" t="s">
        <v>124</v>
      </c>
      <c r="G18" s="24" t="s">
        <v>21</v>
      </c>
      <c r="H18" s="26">
        <v>802723.81</v>
      </c>
      <c r="I18" s="24">
        <v>12</v>
      </c>
      <c r="J18" s="26">
        <f>ROUND(H18/I18,2)</f>
        <v>66893.649999999994</v>
      </c>
      <c r="K18" s="27" t="s">
        <v>28</v>
      </c>
      <c r="L18" s="27" t="s">
        <v>24</v>
      </c>
      <c r="M18" s="26">
        <v>591998.92000000004</v>
      </c>
      <c r="N18" s="24">
        <v>12</v>
      </c>
      <c r="O18" s="26">
        <f t="shared" si="1"/>
        <v>49333.24</v>
      </c>
      <c r="P18" s="27" t="s">
        <v>125</v>
      </c>
      <c r="Q18" s="27" t="s">
        <v>98</v>
      </c>
      <c r="R18" s="26">
        <v>776220.14</v>
      </c>
      <c r="S18" s="24">
        <v>12</v>
      </c>
      <c r="T18" s="26">
        <f t="shared" si="2"/>
        <v>64685.01</v>
      </c>
    </row>
    <row r="19" spans="1:20" s="2" customFormat="1" ht="92.4" customHeight="1" x14ac:dyDescent="0.3">
      <c r="A19" s="47">
        <v>7</v>
      </c>
      <c r="B19" s="53" t="s">
        <v>199</v>
      </c>
      <c r="C19" s="48">
        <v>45992177.149999999</v>
      </c>
      <c r="D19" s="47">
        <v>65.8</v>
      </c>
      <c r="E19" s="48">
        <f>C19/D19/12</f>
        <v>58247.438133232012</v>
      </c>
      <c r="F19" s="51" t="s">
        <v>29</v>
      </c>
      <c r="G19" s="47" t="s">
        <v>21</v>
      </c>
      <c r="H19" s="48">
        <v>1311394.6399999999</v>
      </c>
      <c r="I19" s="47">
        <v>12</v>
      </c>
      <c r="J19" s="48">
        <f t="shared" si="0"/>
        <v>109282.89</v>
      </c>
      <c r="K19" s="52" t="s">
        <v>143</v>
      </c>
      <c r="L19" s="4" t="s">
        <v>24</v>
      </c>
      <c r="M19" s="23">
        <v>811387.35</v>
      </c>
      <c r="N19" s="3">
        <v>12</v>
      </c>
      <c r="O19" s="23">
        <f t="shared" si="1"/>
        <v>67615.61</v>
      </c>
      <c r="P19" s="51" t="s">
        <v>87</v>
      </c>
      <c r="Q19" s="51" t="s">
        <v>98</v>
      </c>
      <c r="R19" s="48">
        <v>783548.72</v>
      </c>
      <c r="S19" s="47">
        <v>12</v>
      </c>
      <c r="T19" s="48">
        <f t="shared" si="2"/>
        <v>65295.73</v>
      </c>
    </row>
    <row r="20" spans="1:20" s="2" customFormat="1" ht="41.4" customHeight="1" x14ac:dyDescent="0.3">
      <c r="A20" s="73">
        <v>8</v>
      </c>
      <c r="B20" s="80" t="s">
        <v>200</v>
      </c>
      <c r="C20" s="70">
        <v>37062776.420000002</v>
      </c>
      <c r="D20" s="73">
        <v>54.1</v>
      </c>
      <c r="E20" s="70">
        <f>C20/D20/12</f>
        <v>57089.920548367227</v>
      </c>
      <c r="F20" s="52" t="s">
        <v>145</v>
      </c>
      <c r="G20" s="3" t="s">
        <v>21</v>
      </c>
      <c r="H20" s="23">
        <v>950119.94</v>
      </c>
      <c r="I20" s="3">
        <v>12</v>
      </c>
      <c r="J20" s="23">
        <f>ROUND(H20/I20,2)</f>
        <v>79176.66</v>
      </c>
      <c r="K20" s="4" t="s">
        <v>171</v>
      </c>
      <c r="L20" s="4" t="s">
        <v>24</v>
      </c>
      <c r="M20" s="23">
        <v>269647.78000000003</v>
      </c>
      <c r="N20" s="3">
        <v>7</v>
      </c>
      <c r="O20" s="23">
        <f t="shared" ref="O20:O21" si="3">ROUND(M20/N20,2)</f>
        <v>38521.11</v>
      </c>
      <c r="P20" s="76" t="s">
        <v>105</v>
      </c>
      <c r="Q20" s="76" t="s">
        <v>98</v>
      </c>
      <c r="R20" s="70">
        <v>883367.33</v>
      </c>
      <c r="S20" s="73">
        <v>12</v>
      </c>
      <c r="T20" s="70">
        <f t="shared" ref="T20" si="4">ROUND(R20/S20,2)</f>
        <v>73613.94</v>
      </c>
    </row>
    <row r="21" spans="1:20" s="2" customFormat="1" ht="55.2" x14ac:dyDescent="0.3">
      <c r="A21" s="74"/>
      <c r="B21" s="84"/>
      <c r="C21" s="71"/>
      <c r="D21" s="74"/>
      <c r="E21" s="71"/>
      <c r="F21" s="4" t="s">
        <v>144</v>
      </c>
      <c r="G21" s="3" t="s">
        <v>159</v>
      </c>
      <c r="H21" s="23">
        <v>72711.55</v>
      </c>
      <c r="I21" s="3">
        <v>6</v>
      </c>
      <c r="J21" s="23">
        <f t="shared" ref="J21" si="5">ROUND(H21/I21,2)</f>
        <v>12118.59</v>
      </c>
      <c r="K21" s="4" t="s">
        <v>172</v>
      </c>
      <c r="L21" s="4" t="s">
        <v>24</v>
      </c>
      <c r="M21" s="23">
        <v>204310.84</v>
      </c>
      <c r="N21" s="3">
        <v>4</v>
      </c>
      <c r="O21" s="23">
        <f t="shared" si="3"/>
        <v>51077.71</v>
      </c>
      <c r="P21" s="79"/>
      <c r="Q21" s="79"/>
      <c r="R21" s="71"/>
      <c r="S21" s="74"/>
      <c r="T21" s="71"/>
    </row>
    <row r="22" spans="1:20" s="2" customFormat="1" ht="111" customHeight="1" x14ac:dyDescent="0.3">
      <c r="A22" s="3">
        <v>9</v>
      </c>
      <c r="B22" s="22" t="s">
        <v>201</v>
      </c>
      <c r="C22" s="23">
        <v>47856454.729999997</v>
      </c>
      <c r="D22" s="3">
        <v>65.2</v>
      </c>
      <c r="E22" s="23">
        <f>C22/D22/12</f>
        <v>61166.225370654392</v>
      </c>
      <c r="F22" s="4" t="s">
        <v>31</v>
      </c>
      <c r="G22" s="3" t="s">
        <v>21</v>
      </c>
      <c r="H22" s="23">
        <v>1120434.6200000001</v>
      </c>
      <c r="I22" s="3">
        <v>12</v>
      </c>
      <c r="J22" s="23">
        <f t="shared" si="0"/>
        <v>93369.55</v>
      </c>
      <c r="K22" s="4" t="s">
        <v>32</v>
      </c>
      <c r="L22" s="4" t="s">
        <v>24</v>
      </c>
      <c r="M22" s="23">
        <v>793588.66</v>
      </c>
      <c r="N22" s="3">
        <v>12</v>
      </c>
      <c r="O22" s="23">
        <f t="shared" si="1"/>
        <v>66132.39</v>
      </c>
      <c r="P22" s="4" t="s">
        <v>33</v>
      </c>
      <c r="Q22" s="4" t="s">
        <v>98</v>
      </c>
      <c r="R22" s="23">
        <v>875485.97</v>
      </c>
      <c r="S22" s="3">
        <v>12</v>
      </c>
      <c r="T22" s="23">
        <f>ROUND(R22/S22,2)</f>
        <v>72957.16</v>
      </c>
    </row>
    <row r="23" spans="1:20" s="2" customFormat="1" ht="105" customHeight="1" x14ac:dyDescent="0.3">
      <c r="A23" s="29">
        <v>10</v>
      </c>
      <c r="B23" s="31" t="s">
        <v>202</v>
      </c>
      <c r="C23" s="28">
        <v>39004181.189999998</v>
      </c>
      <c r="D23" s="29">
        <v>52.8</v>
      </c>
      <c r="E23" s="55">
        <f>C23/D23/12-38.84</f>
        <v>61520.789403409093</v>
      </c>
      <c r="F23" s="30" t="s">
        <v>34</v>
      </c>
      <c r="G23" s="29" t="s">
        <v>21</v>
      </c>
      <c r="H23" s="28">
        <v>1205256.0900000001</v>
      </c>
      <c r="I23" s="29">
        <v>12</v>
      </c>
      <c r="J23" s="28">
        <f t="shared" si="0"/>
        <v>100438.01</v>
      </c>
      <c r="K23" s="30" t="s">
        <v>118</v>
      </c>
      <c r="L23" s="4" t="s">
        <v>24</v>
      </c>
      <c r="M23" s="23">
        <v>775918.49</v>
      </c>
      <c r="N23" s="3">
        <v>12</v>
      </c>
      <c r="O23" s="23">
        <f t="shared" si="1"/>
        <v>64659.87</v>
      </c>
      <c r="P23" s="30" t="s">
        <v>35</v>
      </c>
      <c r="Q23" s="30" t="s">
        <v>98</v>
      </c>
      <c r="R23" s="28">
        <v>688389.02</v>
      </c>
      <c r="S23" s="29">
        <v>12</v>
      </c>
      <c r="T23" s="28">
        <f t="shared" si="2"/>
        <v>57365.75</v>
      </c>
    </row>
    <row r="24" spans="1:20" s="2" customFormat="1" ht="48.6" customHeight="1" x14ac:dyDescent="0.3">
      <c r="A24" s="73">
        <v>11</v>
      </c>
      <c r="B24" s="80" t="s">
        <v>203</v>
      </c>
      <c r="C24" s="70">
        <v>30265885.109999999</v>
      </c>
      <c r="D24" s="73">
        <v>41.8</v>
      </c>
      <c r="E24" s="70">
        <f>C24/D24/12</f>
        <v>60338.686423444975</v>
      </c>
      <c r="F24" s="76" t="s">
        <v>42</v>
      </c>
      <c r="G24" s="73" t="s">
        <v>21</v>
      </c>
      <c r="H24" s="70">
        <v>992895.48</v>
      </c>
      <c r="I24" s="73">
        <v>12</v>
      </c>
      <c r="J24" s="70">
        <f t="shared" si="0"/>
        <v>82741.289999999994</v>
      </c>
      <c r="K24" s="76" t="s">
        <v>36</v>
      </c>
      <c r="L24" s="76" t="s">
        <v>24</v>
      </c>
      <c r="M24" s="70">
        <v>838566.38</v>
      </c>
      <c r="N24" s="73">
        <v>12</v>
      </c>
      <c r="O24" s="70">
        <f t="shared" si="1"/>
        <v>69880.53</v>
      </c>
      <c r="P24" s="63" t="s">
        <v>37</v>
      </c>
      <c r="Q24" s="63" t="s">
        <v>98</v>
      </c>
      <c r="R24" s="64">
        <v>408204.52</v>
      </c>
      <c r="S24" s="65">
        <v>8</v>
      </c>
      <c r="T24" s="64">
        <f t="shared" si="2"/>
        <v>51025.57</v>
      </c>
    </row>
    <row r="25" spans="1:20" s="2" customFormat="1" ht="51" customHeight="1" x14ac:dyDescent="0.3">
      <c r="A25" s="75"/>
      <c r="B25" s="81"/>
      <c r="C25" s="72"/>
      <c r="D25" s="75"/>
      <c r="E25" s="72"/>
      <c r="F25" s="77"/>
      <c r="G25" s="75"/>
      <c r="H25" s="72"/>
      <c r="I25" s="75"/>
      <c r="J25" s="72"/>
      <c r="K25" s="77"/>
      <c r="L25" s="77"/>
      <c r="M25" s="72"/>
      <c r="N25" s="75"/>
      <c r="O25" s="72"/>
      <c r="P25" s="63" t="s">
        <v>173</v>
      </c>
      <c r="Q25" s="63" t="s">
        <v>98</v>
      </c>
      <c r="R25" s="64">
        <v>246929.1</v>
      </c>
      <c r="S25" s="65">
        <v>4</v>
      </c>
      <c r="T25" s="64">
        <f t="shared" si="2"/>
        <v>61732.28</v>
      </c>
    </row>
    <row r="26" spans="1:20" s="2" customFormat="1" ht="41.4" customHeight="1" x14ac:dyDescent="0.3">
      <c r="A26" s="73">
        <v>12</v>
      </c>
      <c r="B26" s="80" t="s">
        <v>204</v>
      </c>
      <c r="C26" s="70">
        <v>97920118.920000002</v>
      </c>
      <c r="D26" s="73">
        <v>130.80000000000001</v>
      </c>
      <c r="E26" s="70">
        <f>C26/D26/12</f>
        <v>62385.396865443421</v>
      </c>
      <c r="F26" s="4" t="s">
        <v>38</v>
      </c>
      <c r="G26" s="3" t="s">
        <v>21</v>
      </c>
      <c r="H26" s="23">
        <v>372072.36</v>
      </c>
      <c r="I26" s="3">
        <v>9</v>
      </c>
      <c r="J26" s="23">
        <f t="shared" si="0"/>
        <v>41341.370000000003</v>
      </c>
      <c r="K26" s="76" t="s">
        <v>39</v>
      </c>
      <c r="L26" s="76" t="s">
        <v>24</v>
      </c>
      <c r="M26" s="70">
        <v>971936.58</v>
      </c>
      <c r="N26" s="73">
        <v>12</v>
      </c>
      <c r="O26" s="70">
        <f t="shared" si="1"/>
        <v>80994.720000000001</v>
      </c>
      <c r="P26" s="76" t="s">
        <v>40</v>
      </c>
      <c r="Q26" s="76" t="s">
        <v>98</v>
      </c>
      <c r="R26" s="70">
        <v>925304.19</v>
      </c>
      <c r="S26" s="73">
        <v>12</v>
      </c>
      <c r="T26" s="70">
        <f t="shared" si="2"/>
        <v>77108.679999999993</v>
      </c>
    </row>
    <row r="27" spans="1:20" s="2" customFormat="1" ht="65.400000000000006" customHeight="1" x14ac:dyDescent="0.3">
      <c r="A27" s="75"/>
      <c r="B27" s="81"/>
      <c r="C27" s="72"/>
      <c r="D27" s="75"/>
      <c r="E27" s="72"/>
      <c r="F27" s="51" t="s">
        <v>174</v>
      </c>
      <c r="G27" s="50" t="s">
        <v>21</v>
      </c>
      <c r="H27" s="48">
        <v>366048.78</v>
      </c>
      <c r="I27" s="47">
        <v>3</v>
      </c>
      <c r="J27" s="55">
        <f t="shared" si="0"/>
        <v>122016.26</v>
      </c>
      <c r="K27" s="77"/>
      <c r="L27" s="77"/>
      <c r="M27" s="72"/>
      <c r="N27" s="75"/>
      <c r="O27" s="72"/>
      <c r="P27" s="77"/>
      <c r="Q27" s="77"/>
      <c r="R27" s="72"/>
      <c r="S27" s="75"/>
      <c r="T27" s="72"/>
    </row>
    <row r="28" spans="1:20" s="2" customFormat="1" ht="107.4" customHeight="1" x14ac:dyDescent="0.3">
      <c r="A28" s="29">
        <v>13</v>
      </c>
      <c r="B28" s="31" t="s">
        <v>205</v>
      </c>
      <c r="C28" s="28">
        <v>38740616.979999997</v>
      </c>
      <c r="D28" s="29">
        <v>55</v>
      </c>
      <c r="E28" s="28">
        <f>C28/D28/12</f>
        <v>58697.904515151509</v>
      </c>
      <c r="F28" s="30" t="s">
        <v>41</v>
      </c>
      <c r="G28" s="29" t="s">
        <v>21</v>
      </c>
      <c r="H28" s="28">
        <v>1080546.6299999999</v>
      </c>
      <c r="I28" s="29">
        <v>12</v>
      </c>
      <c r="J28" s="28">
        <f t="shared" si="0"/>
        <v>90045.55</v>
      </c>
      <c r="K28" s="4" t="s">
        <v>112</v>
      </c>
      <c r="L28" s="4" t="s">
        <v>111</v>
      </c>
      <c r="M28" s="23">
        <v>913871.41</v>
      </c>
      <c r="N28" s="3">
        <v>12</v>
      </c>
      <c r="O28" s="23">
        <f t="shared" ref="O28" si="6">ROUND(M28/N28,2)</f>
        <v>76155.95</v>
      </c>
      <c r="P28" s="30" t="s">
        <v>43</v>
      </c>
      <c r="Q28" s="30" t="s">
        <v>98</v>
      </c>
      <c r="R28" s="28">
        <v>975806.32</v>
      </c>
      <c r="S28" s="29">
        <v>12</v>
      </c>
      <c r="T28" s="28">
        <f t="shared" si="2"/>
        <v>81317.19</v>
      </c>
    </row>
    <row r="29" spans="1:20" s="2" customFormat="1" ht="135" customHeight="1" x14ac:dyDescent="0.3">
      <c r="A29" s="65">
        <v>14</v>
      </c>
      <c r="B29" s="66" t="s">
        <v>206</v>
      </c>
      <c r="C29" s="64">
        <v>23978058.68</v>
      </c>
      <c r="D29" s="65">
        <v>26.4</v>
      </c>
      <c r="E29" s="64">
        <f>C29/D29/12</f>
        <v>75688.316540404048</v>
      </c>
      <c r="F29" s="63" t="s">
        <v>44</v>
      </c>
      <c r="G29" s="65" t="s">
        <v>45</v>
      </c>
      <c r="H29" s="64">
        <v>1513581.35</v>
      </c>
      <c r="I29" s="65">
        <v>12</v>
      </c>
      <c r="J29" s="64">
        <f>ROUND(H29/I29,2)-0.01</f>
        <v>126131.77</v>
      </c>
      <c r="K29" s="68" t="s">
        <v>46</v>
      </c>
      <c r="L29" s="68" t="s">
        <v>103</v>
      </c>
      <c r="M29" s="67">
        <v>1590255.29</v>
      </c>
      <c r="N29" s="69">
        <v>12</v>
      </c>
      <c r="O29" s="67">
        <f t="shared" si="1"/>
        <v>132521.26999999999</v>
      </c>
      <c r="P29" s="63" t="s">
        <v>47</v>
      </c>
      <c r="Q29" s="63" t="s">
        <v>98</v>
      </c>
      <c r="R29" s="64">
        <v>727935.63</v>
      </c>
      <c r="S29" s="65">
        <v>12</v>
      </c>
      <c r="T29" s="64">
        <f>ROUND(R29/S29,2)-0.01</f>
        <v>60661.29</v>
      </c>
    </row>
    <row r="30" spans="1:20" s="2" customFormat="1" ht="57.75" customHeight="1" x14ac:dyDescent="0.3">
      <c r="A30" s="73">
        <v>15</v>
      </c>
      <c r="B30" s="80" t="s">
        <v>207</v>
      </c>
      <c r="C30" s="70">
        <v>59756751.270000003</v>
      </c>
      <c r="D30" s="73">
        <v>63.9</v>
      </c>
      <c r="E30" s="70">
        <f>C30/D30/12-0.01</f>
        <v>77930.025563380303</v>
      </c>
      <c r="F30" s="76" t="s">
        <v>147</v>
      </c>
      <c r="G30" s="73" t="s">
        <v>45</v>
      </c>
      <c r="H30" s="70">
        <v>1577103.64</v>
      </c>
      <c r="I30" s="73">
        <v>12</v>
      </c>
      <c r="J30" s="70">
        <f t="shared" si="0"/>
        <v>131425.29999999999</v>
      </c>
      <c r="K30" s="4" t="s">
        <v>106</v>
      </c>
      <c r="L30" s="4" t="s">
        <v>48</v>
      </c>
      <c r="M30" s="23">
        <v>1568409.41</v>
      </c>
      <c r="N30" s="3">
        <v>12</v>
      </c>
      <c r="O30" s="23">
        <f t="shared" si="1"/>
        <v>130700.78</v>
      </c>
      <c r="P30" s="76" t="s">
        <v>53</v>
      </c>
      <c r="Q30" s="76" t="s">
        <v>98</v>
      </c>
      <c r="R30" s="70">
        <v>1095481.8799999999</v>
      </c>
      <c r="S30" s="73">
        <v>12</v>
      </c>
      <c r="T30" s="70">
        <f t="shared" si="2"/>
        <v>91290.16</v>
      </c>
    </row>
    <row r="31" spans="1:20" s="2" customFormat="1" ht="41.4" x14ac:dyDescent="0.3">
      <c r="A31" s="74"/>
      <c r="B31" s="84"/>
      <c r="C31" s="71"/>
      <c r="D31" s="74"/>
      <c r="E31" s="71"/>
      <c r="F31" s="79"/>
      <c r="G31" s="74"/>
      <c r="H31" s="71"/>
      <c r="I31" s="74"/>
      <c r="J31" s="71"/>
      <c r="K31" s="52" t="s">
        <v>148</v>
      </c>
      <c r="L31" s="52" t="s">
        <v>48</v>
      </c>
      <c r="M31" s="49">
        <v>1371010.71</v>
      </c>
      <c r="N31" s="50">
        <v>12</v>
      </c>
      <c r="O31" s="49">
        <f t="shared" si="1"/>
        <v>114250.89</v>
      </c>
      <c r="P31" s="79"/>
      <c r="Q31" s="79"/>
      <c r="R31" s="71"/>
      <c r="S31" s="74"/>
      <c r="T31" s="71"/>
    </row>
    <row r="32" spans="1:20" s="2" customFormat="1" ht="41.4" x14ac:dyDescent="0.3">
      <c r="A32" s="74"/>
      <c r="B32" s="84"/>
      <c r="C32" s="71"/>
      <c r="D32" s="74"/>
      <c r="E32" s="71"/>
      <c r="F32" s="79"/>
      <c r="G32" s="74"/>
      <c r="H32" s="71"/>
      <c r="I32" s="74"/>
      <c r="J32" s="71"/>
      <c r="K32" s="52" t="s">
        <v>149</v>
      </c>
      <c r="L32" s="52" t="s">
        <v>48</v>
      </c>
      <c r="M32" s="49">
        <v>1503724.36</v>
      </c>
      <c r="N32" s="50">
        <v>12</v>
      </c>
      <c r="O32" s="49">
        <f t="shared" si="1"/>
        <v>125310.36</v>
      </c>
      <c r="P32" s="79"/>
      <c r="Q32" s="79"/>
      <c r="R32" s="71"/>
      <c r="S32" s="74"/>
      <c r="T32" s="71"/>
    </row>
    <row r="33" spans="1:20" s="2" customFormat="1" ht="47.4" customHeight="1" x14ac:dyDescent="0.3">
      <c r="A33" s="74"/>
      <c r="B33" s="84"/>
      <c r="C33" s="71"/>
      <c r="D33" s="74"/>
      <c r="E33" s="71"/>
      <c r="F33" s="79"/>
      <c r="G33" s="74"/>
      <c r="H33" s="71"/>
      <c r="I33" s="74"/>
      <c r="J33" s="71"/>
      <c r="K33" s="52" t="s">
        <v>49</v>
      </c>
      <c r="L33" s="52" t="s">
        <v>50</v>
      </c>
      <c r="M33" s="49">
        <v>1583625.2</v>
      </c>
      <c r="N33" s="50">
        <v>12</v>
      </c>
      <c r="O33" s="49">
        <f t="shared" si="1"/>
        <v>131968.76999999999</v>
      </c>
      <c r="P33" s="79"/>
      <c r="Q33" s="79"/>
      <c r="R33" s="71"/>
      <c r="S33" s="74"/>
      <c r="T33" s="71"/>
    </row>
    <row r="34" spans="1:20" s="2" customFormat="1" ht="47.4" customHeight="1" x14ac:dyDescent="0.3">
      <c r="A34" s="74"/>
      <c r="B34" s="84"/>
      <c r="C34" s="71"/>
      <c r="D34" s="74"/>
      <c r="E34" s="71"/>
      <c r="F34" s="79"/>
      <c r="G34" s="74"/>
      <c r="H34" s="71"/>
      <c r="I34" s="74"/>
      <c r="J34" s="71"/>
      <c r="K34" s="52" t="s">
        <v>150</v>
      </c>
      <c r="L34" s="52" t="s">
        <v>48</v>
      </c>
      <c r="M34" s="49">
        <v>1877894.14</v>
      </c>
      <c r="N34" s="50">
        <v>12</v>
      </c>
      <c r="O34" s="49">
        <f t="shared" si="1"/>
        <v>156491.18</v>
      </c>
      <c r="P34" s="79"/>
      <c r="Q34" s="79"/>
      <c r="R34" s="71"/>
      <c r="S34" s="74"/>
      <c r="T34" s="71"/>
    </row>
    <row r="35" spans="1:20" s="2" customFormat="1" ht="41.4" x14ac:dyDescent="0.3">
      <c r="A35" s="75"/>
      <c r="B35" s="81"/>
      <c r="C35" s="72"/>
      <c r="D35" s="75"/>
      <c r="E35" s="72"/>
      <c r="F35" s="77"/>
      <c r="G35" s="75"/>
      <c r="H35" s="72"/>
      <c r="I35" s="75"/>
      <c r="J35" s="72"/>
      <c r="K35" s="52" t="s">
        <v>51</v>
      </c>
      <c r="L35" s="52" t="s">
        <v>52</v>
      </c>
      <c r="M35" s="49">
        <v>1187289.01</v>
      </c>
      <c r="N35" s="50">
        <v>12</v>
      </c>
      <c r="O35" s="49">
        <f t="shared" si="1"/>
        <v>98940.75</v>
      </c>
      <c r="P35" s="77"/>
      <c r="Q35" s="77"/>
      <c r="R35" s="72"/>
      <c r="S35" s="75"/>
      <c r="T35" s="72"/>
    </row>
    <row r="36" spans="1:20" s="2" customFormat="1" ht="43.5" customHeight="1" x14ac:dyDescent="0.3">
      <c r="A36" s="73">
        <v>16</v>
      </c>
      <c r="B36" s="80" t="s">
        <v>208</v>
      </c>
      <c r="C36" s="70">
        <v>92312404</v>
      </c>
      <c r="D36" s="73">
        <v>101</v>
      </c>
      <c r="E36" s="70">
        <f>C36/D36/12</f>
        <v>76165.349834983499</v>
      </c>
      <c r="F36" s="76" t="s">
        <v>58</v>
      </c>
      <c r="G36" s="73" t="s">
        <v>45</v>
      </c>
      <c r="H36" s="70">
        <v>2170606</v>
      </c>
      <c r="I36" s="73">
        <v>12</v>
      </c>
      <c r="J36" s="70">
        <f t="shared" si="0"/>
        <v>180883.83</v>
      </c>
      <c r="K36" s="4" t="s">
        <v>139</v>
      </c>
      <c r="L36" s="4" t="s">
        <v>48</v>
      </c>
      <c r="M36" s="23">
        <v>1797102</v>
      </c>
      <c r="N36" s="3">
        <v>12</v>
      </c>
      <c r="O36" s="23">
        <f t="shared" si="1"/>
        <v>149758.5</v>
      </c>
      <c r="P36" s="76" t="s">
        <v>59</v>
      </c>
      <c r="Q36" s="76" t="s">
        <v>98</v>
      </c>
      <c r="R36" s="70">
        <v>1142745</v>
      </c>
      <c r="S36" s="73">
        <v>12</v>
      </c>
      <c r="T36" s="70">
        <f t="shared" si="2"/>
        <v>95228.75</v>
      </c>
    </row>
    <row r="37" spans="1:20" s="2" customFormat="1" ht="41.4" x14ac:dyDescent="0.3">
      <c r="A37" s="74"/>
      <c r="B37" s="84"/>
      <c r="C37" s="71"/>
      <c r="D37" s="74"/>
      <c r="E37" s="71"/>
      <c r="F37" s="79"/>
      <c r="G37" s="74"/>
      <c r="H37" s="71"/>
      <c r="I37" s="74"/>
      <c r="J37" s="71"/>
      <c r="K37" s="52" t="s">
        <v>54</v>
      </c>
      <c r="L37" s="52" t="s">
        <v>48</v>
      </c>
      <c r="M37" s="49">
        <v>1117256</v>
      </c>
      <c r="N37" s="50">
        <v>12</v>
      </c>
      <c r="O37" s="49">
        <f t="shared" si="1"/>
        <v>93104.67</v>
      </c>
      <c r="P37" s="79"/>
      <c r="Q37" s="79"/>
      <c r="R37" s="71"/>
      <c r="S37" s="74"/>
      <c r="T37" s="71"/>
    </row>
    <row r="38" spans="1:20" s="2" customFormat="1" ht="41.4" x14ac:dyDescent="0.3">
      <c r="A38" s="74"/>
      <c r="B38" s="84"/>
      <c r="C38" s="71"/>
      <c r="D38" s="74"/>
      <c r="E38" s="71"/>
      <c r="F38" s="79"/>
      <c r="G38" s="74"/>
      <c r="H38" s="71"/>
      <c r="I38" s="74"/>
      <c r="J38" s="71"/>
      <c r="K38" s="52" t="s">
        <v>55</v>
      </c>
      <c r="L38" s="52" t="s">
        <v>48</v>
      </c>
      <c r="M38" s="49">
        <v>1622421</v>
      </c>
      <c r="N38" s="50">
        <v>12</v>
      </c>
      <c r="O38" s="49">
        <f t="shared" si="1"/>
        <v>135201.75</v>
      </c>
      <c r="P38" s="79"/>
      <c r="Q38" s="79"/>
      <c r="R38" s="71"/>
      <c r="S38" s="74"/>
      <c r="T38" s="71"/>
    </row>
    <row r="39" spans="1:20" s="2" customFormat="1" ht="41.4" x14ac:dyDescent="0.3">
      <c r="A39" s="74"/>
      <c r="B39" s="84"/>
      <c r="C39" s="71"/>
      <c r="D39" s="74"/>
      <c r="E39" s="71"/>
      <c r="F39" s="79"/>
      <c r="G39" s="74"/>
      <c r="H39" s="71"/>
      <c r="I39" s="74"/>
      <c r="J39" s="71"/>
      <c r="K39" s="52" t="s">
        <v>56</v>
      </c>
      <c r="L39" s="52" t="s">
        <v>48</v>
      </c>
      <c r="M39" s="49">
        <v>1345451</v>
      </c>
      <c r="N39" s="50">
        <v>12</v>
      </c>
      <c r="O39" s="49">
        <f t="shared" si="1"/>
        <v>112120.92</v>
      </c>
      <c r="P39" s="79"/>
      <c r="Q39" s="79"/>
      <c r="R39" s="71"/>
      <c r="S39" s="74"/>
      <c r="T39" s="71"/>
    </row>
    <row r="40" spans="1:20" s="2" customFormat="1" ht="41.4" x14ac:dyDescent="0.3">
      <c r="A40" s="74"/>
      <c r="B40" s="84"/>
      <c r="C40" s="71"/>
      <c r="D40" s="74"/>
      <c r="E40" s="71"/>
      <c r="F40" s="79"/>
      <c r="G40" s="74"/>
      <c r="H40" s="71"/>
      <c r="I40" s="74"/>
      <c r="J40" s="71"/>
      <c r="K40" s="52" t="s">
        <v>57</v>
      </c>
      <c r="L40" s="52" t="s">
        <v>48</v>
      </c>
      <c r="M40" s="49">
        <v>1411923</v>
      </c>
      <c r="N40" s="50">
        <v>12</v>
      </c>
      <c r="O40" s="49">
        <f t="shared" si="1"/>
        <v>117660.25</v>
      </c>
      <c r="P40" s="79"/>
      <c r="Q40" s="79"/>
      <c r="R40" s="71"/>
      <c r="S40" s="74"/>
      <c r="T40" s="71"/>
    </row>
    <row r="41" spans="1:20" s="2" customFormat="1" ht="41.4" x14ac:dyDescent="0.3">
      <c r="A41" s="74"/>
      <c r="B41" s="84"/>
      <c r="C41" s="71"/>
      <c r="D41" s="74"/>
      <c r="E41" s="71"/>
      <c r="F41" s="79"/>
      <c r="G41" s="74"/>
      <c r="H41" s="71"/>
      <c r="I41" s="74"/>
      <c r="J41" s="71"/>
      <c r="K41" s="52" t="s">
        <v>140</v>
      </c>
      <c r="L41" s="52" t="s">
        <v>52</v>
      </c>
      <c r="M41" s="49">
        <v>896789</v>
      </c>
      <c r="N41" s="50">
        <v>12</v>
      </c>
      <c r="O41" s="49">
        <f t="shared" si="1"/>
        <v>74732.42</v>
      </c>
      <c r="P41" s="79"/>
      <c r="Q41" s="79"/>
      <c r="R41" s="71"/>
      <c r="S41" s="74"/>
      <c r="T41" s="71"/>
    </row>
    <row r="42" spans="1:20" s="2" customFormat="1" ht="41.4" x14ac:dyDescent="0.3">
      <c r="A42" s="82">
        <v>17</v>
      </c>
      <c r="B42" s="83" t="s">
        <v>209</v>
      </c>
      <c r="C42" s="78">
        <v>54339833.270000003</v>
      </c>
      <c r="D42" s="82">
        <v>52.3</v>
      </c>
      <c r="E42" s="78">
        <f>C42/D42/12-0.01</f>
        <v>86583.535681963054</v>
      </c>
      <c r="F42" s="76" t="s">
        <v>122</v>
      </c>
      <c r="G42" s="73" t="s">
        <v>45</v>
      </c>
      <c r="H42" s="70">
        <v>1468192.7</v>
      </c>
      <c r="I42" s="73">
        <v>12</v>
      </c>
      <c r="J42" s="70">
        <f>ROUND(H42/I42,2)</f>
        <v>122349.39</v>
      </c>
      <c r="K42" s="4" t="s">
        <v>60</v>
      </c>
      <c r="L42" s="4" t="s">
        <v>48</v>
      </c>
      <c r="M42" s="23">
        <v>1326929.19</v>
      </c>
      <c r="N42" s="3">
        <v>12</v>
      </c>
      <c r="O42" s="23">
        <f>ROUND(M42/N42,2)</f>
        <v>110577.43</v>
      </c>
      <c r="P42" s="85" t="s">
        <v>99</v>
      </c>
      <c r="Q42" s="85" t="s">
        <v>98</v>
      </c>
      <c r="R42" s="78">
        <v>1139732.7</v>
      </c>
      <c r="S42" s="82">
        <v>12</v>
      </c>
      <c r="T42" s="78">
        <f>ROUND(R42/S42,2)-0.49</f>
        <v>94977.239999999991</v>
      </c>
    </row>
    <row r="43" spans="1:20" s="2" customFormat="1" ht="41.4" x14ac:dyDescent="0.3">
      <c r="A43" s="82"/>
      <c r="B43" s="83"/>
      <c r="C43" s="78"/>
      <c r="D43" s="82"/>
      <c r="E43" s="78"/>
      <c r="F43" s="79"/>
      <c r="G43" s="74"/>
      <c r="H43" s="71"/>
      <c r="I43" s="74"/>
      <c r="J43" s="71"/>
      <c r="K43" s="4" t="s">
        <v>97</v>
      </c>
      <c r="L43" s="4" t="s">
        <v>50</v>
      </c>
      <c r="M43" s="23">
        <v>1003194.13</v>
      </c>
      <c r="N43" s="3">
        <v>12</v>
      </c>
      <c r="O43" s="23">
        <f t="shared" si="1"/>
        <v>83599.509999999995</v>
      </c>
      <c r="P43" s="85"/>
      <c r="Q43" s="85"/>
      <c r="R43" s="78"/>
      <c r="S43" s="82"/>
      <c r="T43" s="78"/>
    </row>
    <row r="44" spans="1:20" s="2" customFormat="1" ht="61.8" customHeight="1" x14ac:dyDescent="0.3">
      <c r="A44" s="82"/>
      <c r="B44" s="83"/>
      <c r="C44" s="78"/>
      <c r="D44" s="82"/>
      <c r="E44" s="78"/>
      <c r="F44" s="77"/>
      <c r="G44" s="75"/>
      <c r="H44" s="72"/>
      <c r="I44" s="75"/>
      <c r="J44" s="72"/>
      <c r="K44" s="52" t="s">
        <v>175</v>
      </c>
      <c r="L44" s="4" t="s">
        <v>52</v>
      </c>
      <c r="M44" s="23">
        <v>853826.48</v>
      </c>
      <c r="N44" s="3">
        <v>11</v>
      </c>
      <c r="O44" s="23">
        <f t="shared" si="1"/>
        <v>77620.59</v>
      </c>
      <c r="P44" s="85"/>
      <c r="Q44" s="85"/>
      <c r="R44" s="78"/>
      <c r="S44" s="82"/>
      <c r="T44" s="78"/>
    </row>
    <row r="45" spans="1:20" s="2" customFormat="1" ht="41.4" x14ac:dyDescent="0.3">
      <c r="A45" s="82">
        <v>18</v>
      </c>
      <c r="B45" s="83" t="s">
        <v>210</v>
      </c>
      <c r="C45" s="78">
        <v>63980194</v>
      </c>
      <c r="D45" s="82">
        <v>73.900000000000006</v>
      </c>
      <c r="E45" s="78">
        <f>C45/D45/12</f>
        <v>72147.264321154711</v>
      </c>
      <c r="F45" s="85" t="s">
        <v>62</v>
      </c>
      <c r="G45" s="82" t="s">
        <v>45</v>
      </c>
      <c r="H45" s="78">
        <v>1621703</v>
      </c>
      <c r="I45" s="82">
        <v>12</v>
      </c>
      <c r="J45" s="78">
        <f>ROUND(H45/I45,2)+0.08</f>
        <v>135142</v>
      </c>
      <c r="K45" s="52" t="s">
        <v>63</v>
      </c>
      <c r="L45" s="4" t="s">
        <v>48</v>
      </c>
      <c r="M45" s="23">
        <v>1138558</v>
      </c>
      <c r="N45" s="3">
        <v>12</v>
      </c>
      <c r="O45" s="23">
        <f>ROUND(M45/N45,0)</f>
        <v>94880</v>
      </c>
      <c r="P45" s="76" t="s">
        <v>129</v>
      </c>
      <c r="Q45" s="76" t="s">
        <v>98</v>
      </c>
      <c r="R45" s="70">
        <v>1342415</v>
      </c>
      <c r="S45" s="73">
        <v>12</v>
      </c>
      <c r="T45" s="70">
        <f>ROUND(R45/S45,0)</f>
        <v>111868</v>
      </c>
    </row>
    <row r="46" spans="1:20" s="2" customFormat="1" ht="41.4" x14ac:dyDescent="0.3">
      <c r="A46" s="82"/>
      <c r="B46" s="83"/>
      <c r="C46" s="78"/>
      <c r="D46" s="82"/>
      <c r="E46" s="78"/>
      <c r="F46" s="85"/>
      <c r="G46" s="82"/>
      <c r="H46" s="78"/>
      <c r="I46" s="82"/>
      <c r="J46" s="78"/>
      <c r="K46" s="52" t="s">
        <v>64</v>
      </c>
      <c r="L46" s="4" t="s">
        <v>48</v>
      </c>
      <c r="M46" s="23">
        <v>1066540</v>
      </c>
      <c r="N46" s="3">
        <v>12</v>
      </c>
      <c r="O46" s="23">
        <f t="shared" ref="O46:O49" si="7">ROUND(M46/N46,0)</f>
        <v>88878</v>
      </c>
      <c r="P46" s="79"/>
      <c r="Q46" s="79"/>
      <c r="R46" s="71"/>
      <c r="S46" s="74"/>
      <c r="T46" s="71"/>
    </row>
    <row r="47" spans="1:20" s="2" customFormat="1" ht="27.6" x14ac:dyDescent="0.3">
      <c r="A47" s="82"/>
      <c r="B47" s="83"/>
      <c r="C47" s="78"/>
      <c r="D47" s="82"/>
      <c r="E47" s="78"/>
      <c r="F47" s="85"/>
      <c r="G47" s="82"/>
      <c r="H47" s="78"/>
      <c r="I47" s="82"/>
      <c r="J47" s="78"/>
      <c r="K47" s="52" t="s">
        <v>100</v>
      </c>
      <c r="L47" s="4" t="s">
        <v>50</v>
      </c>
      <c r="M47" s="23">
        <v>1652353</v>
      </c>
      <c r="N47" s="3">
        <v>12</v>
      </c>
      <c r="O47" s="23">
        <f t="shared" si="7"/>
        <v>137696</v>
      </c>
      <c r="P47" s="79"/>
      <c r="Q47" s="79"/>
      <c r="R47" s="71"/>
      <c r="S47" s="74"/>
      <c r="T47" s="71"/>
    </row>
    <row r="48" spans="1:20" s="2" customFormat="1" ht="41.4" x14ac:dyDescent="0.3">
      <c r="A48" s="82"/>
      <c r="B48" s="83"/>
      <c r="C48" s="78"/>
      <c r="D48" s="82"/>
      <c r="E48" s="78"/>
      <c r="F48" s="85"/>
      <c r="G48" s="82"/>
      <c r="H48" s="78"/>
      <c r="I48" s="82"/>
      <c r="J48" s="78"/>
      <c r="K48" s="52" t="s">
        <v>110</v>
      </c>
      <c r="L48" s="4" t="s">
        <v>52</v>
      </c>
      <c r="M48" s="23">
        <v>994866</v>
      </c>
      <c r="N48" s="3">
        <v>12</v>
      </c>
      <c r="O48" s="23">
        <f t="shared" si="7"/>
        <v>82906</v>
      </c>
      <c r="P48" s="77"/>
      <c r="Q48" s="77"/>
      <c r="R48" s="72"/>
      <c r="S48" s="75"/>
      <c r="T48" s="72"/>
    </row>
    <row r="49" spans="1:20" s="2" customFormat="1" ht="57" customHeight="1" x14ac:dyDescent="0.3">
      <c r="A49" s="82">
        <v>19</v>
      </c>
      <c r="B49" s="83" t="s">
        <v>211</v>
      </c>
      <c r="C49" s="78">
        <v>37614883</v>
      </c>
      <c r="D49" s="82">
        <v>36.4</v>
      </c>
      <c r="E49" s="78">
        <f>C49/D49/12</f>
        <v>86114.658882783886</v>
      </c>
      <c r="F49" s="85" t="s">
        <v>65</v>
      </c>
      <c r="G49" s="82" t="s">
        <v>45</v>
      </c>
      <c r="H49" s="78">
        <v>1729963</v>
      </c>
      <c r="I49" s="82">
        <v>12</v>
      </c>
      <c r="J49" s="78">
        <f>ROUND(H49/I49,0)</f>
        <v>144164</v>
      </c>
      <c r="K49" s="52" t="s">
        <v>71</v>
      </c>
      <c r="L49" s="52" t="s">
        <v>130</v>
      </c>
      <c r="M49" s="49">
        <v>850484</v>
      </c>
      <c r="N49" s="50">
        <v>12</v>
      </c>
      <c r="O49" s="49">
        <f t="shared" si="7"/>
        <v>70874</v>
      </c>
      <c r="P49" s="76" t="s">
        <v>119</v>
      </c>
      <c r="Q49" s="76" t="s">
        <v>98</v>
      </c>
      <c r="R49" s="70">
        <v>964842</v>
      </c>
      <c r="S49" s="73">
        <v>12</v>
      </c>
      <c r="T49" s="70">
        <f>ROUND(R49/S49,0)</f>
        <v>80404</v>
      </c>
    </row>
    <row r="50" spans="1:20" s="2" customFormat="1" ht="58.2" customHeight="1" x14ac:dyDescent="0.3">
      <c r="A50" s="82"/>
      <c r="B50" s="83"/>
      <c r="C50" s="78"/>
      <c r="D50" s="82"/>
      <c r="E50" s="78"/>
      <c r="F50" s="85"/>
      <c r="G50" s="82"/>
      <c r="H50" s="78"/>
      <c r="I50" s="82"/>
      <c r="J50" s="78"/>
      <c r="K50" s="52" t="s">
        <v>109</v>
      </c>
      <c r="L50" s="40" t="s">
        <v>176</v>
      </c>
      <c r="M50" s="38">
        <v>1123821</v>
      </c>
      <c r="N50" s="39">
        <v>8</v>
      </c>
      <c r="O50" s="38">
        <f t="shared" ref="O50:O51" si="8">ROUND(M50/N50,0)</f>
        <v>140478</v>
      </c>
      <c r="P50" s="79"/>
      <c r="Q50" s="79"/>
      <c r="R50" s="71"/>
      <c r="S50" s="74"/>
      <c r="T50" s="71"/>
    </row>
    <row r="51" spans="1:20" s="2" customFormat="1" ht="41.4" x14ac:dyDescent="0.3">
      <c r="A51" s="82"/>
      <c r="B51" s="83"/>
      <c r="C51" s="78"/>
      <c r="D51" s="82"/>
      <c r="E51" s="78"/>
      <c r="F51" s="85"/>
      <c r="G51" s="82"/>
      <c r="H51" s="78"/>
      <c r="I51" s="82"/>
      <c r="J51" s="78"/>
      <c r="K51" s="52" t="s">
        <v>30</v>
      </c>
      <c r="L51" s="40" t="s">
        <v>177</v>
      </c>
      <c r="M51" s="38">
        <v>1008834</v>
      </c>
      <c r="N51" s="39">
        <v>12</v>
      </c>
      <c r="O51" s="38">
        <f t="shared" si="8"/>
        <v>84070</v>
      </c>
      <c r="P51" s="79"/>
      <c r="Q51" s="79"/>
      <c r="R51" s="71"/>
      <c r="S51" s="74"/>
      <c r="T51" s="71"/>
    </row>
    <row r="52" spans="1:20" s="2" customFormat="1" ht="41.4" x14ac:dyDescent="0.3">
      <c r="A52" s="82">
        <v>20</v>
      </c>
      <c r="B52" s="83" t="s">
        <v>212</v>
      </c>
      <c r="C52" s="78">
        <v>54934337.75</v>
      </c>
      <c r="D52" s="82">
        <v>54.3</v>
      </c>
      <c r="E52" s="78">
        <f>C52/D52/12</f>
        <v>84306.841236955195</v>
      </c>
      <c r="F52" s="85" t="s">
        <v>67</v>
      </c>
      <c r="G52" s="82" t="s">
        <v>45</v>
      </c>
      <c r="H52" s="78">
        <v>1812325.86</v>
      </c>
      <c r="I52" s="82">
        <v>12</v>
      </c>
      <c r="J52" s="78">
        <f t="shared" ref="J52" si="9">ROUND(H52/I52,2)</f>
        <v>151027.16</v>
      </c>
      <c r="K52" s="4" t="s">
        <v>126</v>
      </c>
      <c r="L52" s="4" t="s">
        <v>48</v>
      </c>
      <c r="M52" s="23">
        <v>1715609.4</v>
      </c>
      <c r="N52" s="3">
        <v>12</v>
      </c>
      <c r="O52" s="23">
        <f t="shared" ref="O52:O55" si="10">ROUND(M52/N52,2)</f>
        <v>142967.45000000001</v>
      </c>
      <c r="P52" s="85" t="s">
        <v>69</v>
      </c>
      <c r="Q52" s="85" t="s">
        <v>98</v>
      </c>
      <c r="R52" s="78">
        <v>1101751.3500000001</v>
      </c>
      <c r="S52" s="82">
        <v>12</v>
      </c>
      <c r="T52" s="78">
        <f t="shared" ref="T52" si="11">ROUND(R52/S52,2)</f>
        <v>91812.61</v>
      </c>
    </row>
    <row r="53" spans="1:20" s="2" customFormat="1" ht="41.4" x14ac:dyDescent="0.3">
      <c r="A53" s="82"/>
      <c r="B53" s="83"/>
      <c r="C53" s="78"/>
      <c r="D53" s="82"/>
      <c r="E53" s="78"/>
      <c r="F53" s="85"/>
      <c r="G53" s="82"/>
      <c r="H53" s="78"/>
      <c r="I53" s="82"/>
      <c r="J53" s="78"/>
      <c r="K53" s="4" t="s">
        <v>101</v>
      </c>
      <c r="L53" s="4" t="s">
        <v>48</v>
      </c>
      <c r="M53" s="23">
        <v>1722436.24</v>
      </c>
      <c r="N53" s="3">
        <v>12</v>
      </c>
      <c r="O53" s="23">
        <f t="shared" si="10"/>
        <v>143536.35</v>
      </c>
      <c r="P53" s="85"/>
      <c r="Q53" s="85"/>
      <c r="R53" s="78"/>
      <c r="S53" s="82"/>
      <c r="T53" s="78"/>
    </row>
    <row r="54" spans="1:20" s="2" customFormat="1" ht="27.6" x14ac:dyDescent="0.3">
      <c r="A54" s="82"/>
      <c r="B54" s="83"/>
      <c r="C54" s="78"/>
      <c r="D54" s="82"/>
      <c r="E54" s="78"/>
      <c r="F54" s="85"/>
      <c r="G54" s="82"/>
      <c r="H54" s="78"/>
      <c r="I54" s="82"/>
      <c r="J54" s="78"/>
      <c r="K54" s="4" t="s">
        <v>68</v>
      </c>
      <c r="L54" s="4" t="s">
        <v>50</v>
      </c>
      <c r="M54" s="23">
        <v>272818.53999999998</v>
      </c>
      <c r="N54" s="3">
        <v>2</v>
      </c>
      <c r="O54" s="23">
        <f t="shared" si="10"/>
        <v>136409.26999999999</v>
      </c>
      <c r="P54" s="85"/>
      <c r="Q54" s="85"/>
      <c r="R54" s="78"/>
      <c r="S54" s="82"/>
      <c r="T54" s="78"/>
    </row>
    <row r="55" spans="1:20" s="2" customFormat="1" ht="41.4" x14ac:dyDescent="0.3">
      <c r="A55" s="82"/>
      <c r="B55" s="83"/>
      <c r="C55" s="78"/>
      <c r="D55" s="82"/>
      <c r="E55" s="78"/>
      <c r="F55" s="85"/>
      <c r="G55" s="82"/>
      <c r="H55" s="78"/>
      <c r="I55" s="82"/>
      <c r="J55" s="78"/>
      <c r="K55" s="4" t="s">
        <v>127</v>
      </c>
      <c r="L55" s="4" t="s">
        <v>52</v>
      </c>
      <c r="M55" s="23">
        <v>666651.02</v>
      </c>
      <c r="N55" s="3">
        <v>11</v>
      </c>
      <c r="O55" s="23">
        <f t="shared" si="10"/>
        <v>60604.639999999999</v>
      </c>
      <c r="P55" s="85"/>
      <c r="Q55" s="85"/>
      <c r="R55" s="78"/>
      <c r="S55" s="82"/>
      <c r="T55" s="78"/>
    </row>
    <row r="56" spans="1:20" s="2" customFormat="1" ht="41.4" x14ac:dyDescent="0.3">
      <c r="A56" s="82">
        <v>21</v>
      </c>
      <c r="B56" s="83" t="s">
        <v>213</v>
      </c>
      <c r="C56" s="91">
        <v>52741519.82</v>
      </c>
      <c r="D56" s="82">
        <v>56</v>
      </c>
      <c r="E56" s="78">
        <f>C56/D56/12</f>
        <v>78484.404494047616</v>
      </c>
      <c r="F56" s="85" t="s">
        <v>70</v>
      </c>
      <c r="G56" s="82" t="s">
        <v>45</v>
      </c>
      <c r="H56" s="78">
        <v>1960027.69</v>
      </c>
      <c r="I56" s="82">
        <v>12</v>
      </c>
      <c r="J56" s="78">
        <f t="shared" ref="J56" si="12">ROUND(H56/I56,2)</f>
        <v>163335.64000000001</v>
      </c>
      <c r="K56" s="52" t="s">
        <v>178</v>
      </c>
      <c r="L56" s="52" t="s">
        <v>48</v>
      </c>
      <c r="M56" s="49">
        <v>1679869.84</v>
      </c>
      <c r="N56" s="50">
        <v>12</v>
      </c>
      <c r="O56" s="49">
        <f t="shared" ref="O56:O60" si="13">ROUND(M56/N56,2)</f>
        <v>139989.15</v>
      </c>
      <c r="P56" s="85" t="s">
        <v>73</v>
      </c>
      <c r="Q56" s="85" t="s">
        <v>98</v>
      </c>
      <c r="R56" s="78">
        <v>1138653.6399999999</v>
      </c>
      <c r="S56" s="82">
        <v>12</v>
      </c>
      <c r="T56" s="78">
        <f t="shared" ref="T56" si="14">ROUND(R56/S56,2)</f>
        <v>94887.8</v>
      </c>
    </row>
    <row r="57" spans="1:20" s="2" customFormat="1" ht="41.4" x14ac:dyDescent="0.3">
      <c r="A57" s="82"/>
      <c r="B57" s="83"/>
      <c r="C57" s="91"/>
      <c r="D57" s="82"/>
      <c r="E57" s="78"/>
      <c r="F57" s="85"/>
      <c r="G57" s="82"/>
      <c r="H57" s="78"/>
      <c r="I57" s="82"/>
      <c r="J57" s="78"/>
      <c r="K57" s="52" t="s">
        <v>131</v>
      </c>
      <c r="L57" s="52" t="s">
        <v>48</v>
      </c>
      <c r="M57" s="49">
        <v>1649769.49</v>
      </c>
      <c r="N57" s="50">
        <v>12</v>
      </c>
      <c r="O57" s="49">
        <f t="shared" si="13"/>
        <v>137480.79</v>
      </c>
      <c r="P57" s="85"/>
      <c r="Q57" s="85"/>
      <c r="R57" s="78"/>
      <c r="S57" s="82"/>
      <c r="T57" s="78"/>
    </row>
    <row r="58" spans="1:20" s="2" customFormat="1" ht="41.4" x14ac:dyDescent="0.3">
      <c r="A58" s="82"/>
      <c r="B58" s="83"/>
      <c r="C58" s="91"/>
      <c r="D58" s="82"/>
      <c r="E58" s="78"/>
      <c r="F58" s="85"/>
      <c r="G58" s="82"/>
      <c r="H58" s="78"/>
      <c r="I58" s="82"/>
      <c r="J58" s="78"/>
      <c r="K58" s="52" t="s">
        <v>72</v>
      </c>
      <c r="L58" s="52" t="s">
        <v>48</v>
      </c>
      <c r="M58" s="49">
        <v>1852908.5</v>
      </c>
      <c r="N58" s="50">
        <v>12</v>
      </c>
      <c r="O58" s="49">
        <f t="shared" si="13"/>
        <v>154409.04</v>
      </c>
      <c r="P58" s="85"/>
      <c r="Q58" s="85"/>
      <c r="R58" s="78"/>
      <c r="S58" s="82"/>
      <c r="T58" s="78"/>
    </row>
    <row r="59" spans="1:20" s="2" customFormat="1" ht="51" customHeight="1" x14ac:dyDescent="0.3">
      <c r="A59" s="82"/>
      <c r="B59" s="83"/>
      <c r="C59" s="91"/>
      <c r="D59" s="82"/>
      <c r="E59" s="78"/>
      <c r="F59" s="85"/>
      <c r="G59" s="82"/>
      <c r="H59" s="78"/>
      <c r="I59" s="82"/>
      <c r="J59" s="78"/>
      <c r="K59" s="52" t="s">
        <v>113</v>
      </c>
      <c r="L59" s="52" t="s">
        <v>50</v>
      </c>
      <c r="M59" s="49">
        <v>756687.65</v>
      </c>
      <c r="N59" s="50">
        <v>7</v>
      </c>
      <c r="O59" s="49">
        <f t="shared" si="13"/>
        <v>108098.24000000001</v>
      </c>
      <c r="P59" s="85"/>
      <c r="Q59" s="85"/>
      <c r="R59" s="78"/>
      <c r="S59" s="82"/>
      <c r="T59" s="78"/>
    </row>
    <row r="60" spans="1:20" s="2" customFormat="1" ht="51" customHeight="1" x14ac:dyDescent="0.3">
      <c r="A60" s="82"/>
      <c r="B60" s="83"/>
      <c r="C60" s="91"/>
      <c r="D60" s="82"/>
      <c r="E60" s="78"/>
      <c r="F60" s="85"/>
      <c r="G60" s="82"/>
      <c r="H60" s="78"/>
      <c r="I60" s="82"/>
      <c r="J60" s="78"/>
      <c r="K60" s="52" t="s">
        <v>160</v>
      </c>
      <c r="L60" s="52" t="s">
        <v>52</v>
      </c>
      <c r="M60" s="49">
        <v>1048671.56</v>
      </c>
      <c r="N60" s="50">
        <v>12</v>
      </c>
      <c r="O60" s="49">
        <f t="shared" si="13"/>
        <v>87389.3</v>
      </c>
      <c r="P60" s="85"/>
      <c r="Q60" s="85"/>
      <c r="R60" s="78"/>
      <c r="S60" s="82"/>
      <c r="T60" s="78"/>
    </row>
    <row r="61" spans="1:20" s="2" customFormat="1" ht="41.4" x14ac:dyDescent="0.3">
      <c r="A61" s="82">
        <v>22</v>
      </c>
      <c r="B61" s="83" t="s">
        <v>214</v>
      </c>
      <c r="C61" s="78">
        <v>57964158</v>
      </c>
      <c r="D61" s="82">
        <v>58.8</v>
      </c>
      <c r="E61" s="78">
        <f>C61/D61/12</f>
        <v>82148.75</v>
      </c>
      <c r="F61" s="85" t="s">
        <v>74</v>
      </c>
      <c r="G61" s="82" t="s">
        <v>45</v>
      </c>
      <c r="H61" s="78">
        <v>1473900</v>
      </c>
      <c r="I61" s="82">
        <v>12</v>
      </c>
      <c r="J61" s="78">
        <f>ROUND(H61/I61,0)</f>
        <v>122825</v>
      </c>
      <c r="K61" s="41" t="s">
        <v>75</v>
      </c>
      <c r="L61" s="41" t="s">
        <v>48</v>
      </c>
      <c r="M61" s="42">
        <v>1979879</v>
      </c>
      <c r="N61" s="43">
        <v>12</v>
      </c>
      <c r="O61" s="42">
        <f>ROUND(M61/N61,0)</f>
        <v>164990</v>
      </c>
      <c r="P61" s="85" t="s">
        <v>78</v>
      </c>
      <c r="Q61" s="76" t="s">
        <v>98</v>
      </c>
      <c r="R61" s="78">
        <v>1041466</v>
      </c>
      <c r="S61" s="82">
        <v>12</v>
      </c>
      <c r="T61" s="78">
        <f>ROUND(R61/S61,0)</f>
        <v>86789</v>
      </c>
    </row>
    <row r="62" spans="1:20" s="2" customFormat="1" ht="41.4" x14ac:dyDescent="0.3">
      <c r="A62" s="82"/>
      <c r="B62" s="83"/>
      <c r="C62" s="78"/>
      <c r="D62" s="82"/>
      <c r="E62" s="78"/>
      <c r="F62" s="85"/>
      <c r="G62" s="82"/>
      <c r="H62" s="78"/>
      <c r="I62" s="82"/>
      <c r="J62" s="78"/>
      <c r="K62" s="41" t="s">
        <v>76</v>
      </c>
      <c r="L62" s="41" t="s">
        <v>48</v>
      </c>
      <c r="M62" s="42">
        <v>1439020</v>
      </c>
      <c r="N62" s="43">
        <v>12</v>
      </c>
      <c r="O62" s="42">
        <f t="shared" ref="O62:O63" si="15">ROUND(M62/N62,0)</f>
        <v>119918</v>
      </c>
      <c r="P62" s="85"/>
      <c r="Q62" s="79"/>
      <c r="R62" s="78"/>
      <c r="S62" s="82"/>
      <c r="T62" s="78"/>
    </row>
    <row r="63" spans="1:20" s="2" customFormat="1" ht="27.6" x14ac:dyDescent="0.3">
      <c r="A63" s="82"/>
      <c r="B63" s="83"/>
      <c r="C63" s="78"/>
      <c r="D63" s="82"/>
      <c r="E63" s="78"/>
      <c r="F63" s="85"/>
      <c r="G63" s="82"/>
      <c r="H63" s="78"/>
      <c r="I63" s="82"/>
      <c r="J63" s="78"/>
      <c r="K63" s="41" t="s">
        <v>120</v>
      </c>
      <c r="L63" s="41" t="s">
        <v>50</v>
      </c>
      <c r="M63" s="42">
        <v>1786842</v>
      </c>
      <c r="N63" s="43">
        <v>12</v>
      </c>
      <c r="O63" s="42">
        <f t="shared" si="15"/>
        <v>148904</v>
      </c>
      <c r="P63" s="85"/>
      <c r="Q63" s="79"/>
      <c r="R63" s="78"/>
      <c r="S63" s="82"/>
      <c r="T63" s="78"/>
    </row>
    <row r="64" spans="1:20" s="2" customFormat="1" ht="42" customHeight="1" x14ac:dyDescent="0.3">
      <c r="A64" s="82"/>
      <c r="B64" s="83"/>
      <c r="C64" s="78"/>
      <c r="D64" s="82"/>
      <c r="E64" s="78"/>
      <c r="F64" s="85"/>
      <c r="G64" s="82"/>
      <c r="H64" s="78"/>
      <c r="I64" s="82"/>
      <c r="J64" s="78"/>
      <c r="K64" s="41" t="s">
        <v>121</v>
      </c>
      <c r="L64" s="41" t="s">
        <v>50</v>
      </c>
      <c r="M64" s="42">
        <v>1804271</v>
      </c>
      <c r="N64" s="43">
        <v>12</v>
      </c>
      <c r="O64" s="42">
        <f>ROUND(M64/N64,0)</f>
        <v>150356</v>
      </c>
      <c r="P64" s="85"/>
      <c r="Q64" s="79"/>
      <c r="R64" s="78"/>
      <c r="S64" s="82"/>
      <c r="T64" s="78"/>
    </row>
    <row r="65" spans="1:20" s="2" customFormat="1" ht="41.4" x14ac:dyDescent="0.3">
      <c r="A65" s="82"/>
      <c r="B65" s="83"/>
      <c r="C65" s="78"/>
      <c r="D65" s="82"/>
      <c r="E65" s="78"/>
      <c r="F65" s="85"/>
      <c r="G65" s="82"/>
      <c r="H65" s="78"/>
      <c r="I65" s="82"/>
      <c r="J65" s="78"/>
      <c r="K65" s="41" t="s">
        <v>77</v>
      </c>
      <c r="L65" s="41" t="s">
        <v>52</v>
      </c>
      <c r="M65" s="42">
        <v>957786</v>
      </c>
      <c r="N65" s="43">
        <v>12</v>
      </c>
      <c r="O65" s="42">
        <f>ROUND(M65/N65,0)</f>
        <v>79816</v>
      </c>
      <c r="P65" s="85"/>
      <c r="Q65" s="77"/>
      <c r="R65" s="78"/>
      <c r="S65" s="82"/>
      <c r="T65" s="78"/>
    </row>
    <row r="66" spans="1:20" s="2" customFormat="1" ht="41.4" x14ac:dyDescent="0.3">
      <c r="A66" s="82">
        <v>23</v>
      </c>
      <c r="B66" s="83" t="s">
        <v>215</v>
      </c>
      <c r="C66" s="78">
        <v>98637938.239999995</v>
      </c>
      <c r="D66" s="82">
        <v>100</v>
      </c>
      <c r="E66" s="78">
        <f>C66/D66/12</f>
        <v>82198.281866666672</v>
      </c>
      <c r="F66" s="85" t="s">
        <v>79</v>
      </c>
      <c r="G66" s="82" t="s">
        <v>45</v>
      </c>
      <c r="H66" s="78">
        <v>1972348.68</v>
      </c>
      <c r="I66" s="82">
        <v>12</v>
      </c>
      <c r="J66" s="78">
        <f t="shared" ref="J66" si="16">ROUND(H66/I66,2)</f>
        <v>164362.39000000001</v>
      </c>
      <c r="K66" s="35" t="s">
        <v>80</v>
      </c>
      <c r="L66" s="35" t="s">
        <v>48</v>
      </c>
      <c r="M66" s="37">
        <v>965954.03</v>
      </c>
      <c r="N66" s="36">
        <v>12</v>
      </c>
      <c r="O66" s="37">
        <f t="shared" ref="O66:O88" si="17">ROUND(M66/N66,2)</f>
        <v>80496.17</v>
      </c>
      <c r="P66" s="76" t="s">
        <v>104</v>
      </c>
      <c r="Q66" s="76" t="s">
        <v>98</v>
      </c>
      <c r="R66" s="70">
        <v>1202164.94</v>
      </c>
      <c r="S66" s="73">
        <v>12</v>
      </c>
      <c r="T66" s="70">
        <f t="shared" ref="T66" si="18">ROUND(R66/S66,2)</f>
        <v>100180.41</v>
      </c>
    </row>
    <row r="67" spans="1:20" s="2" customFormat="1" ht="41.4" x14ac:dyDescent="0.3">
      <c r="A67" s="82"/>
      <c r="B67" s="83"/>
      <c r="C67" s="78"/>
      <c r="D67" s="82"/>
      <c r="E67" s="78"/>
      <c r="F67" s="85"/>
      <c r="G67" s="82"/>
      <c r="H67" s="78"/>
      <c r="I67" s="82"/>
      <c r="J67" s="78"/>
      <c r="K67" s="35" t="s">
        <v>155</v>
      </c>
      <c r="L67" s="35" t="s">
        <v>48</v>
      </c>
      <c r="M67" s="37">
        <v>958179.43</v>
      </c>
      <c r="N67" s="36">
        <v>12</v>
      </c>
      <c r="O67" s="37">
        <f t="shared" si="17"/>
        <v>79848.289999999994</v>
      </c>
      <c r="P67" s="79"/>
      <c r="Q67" s="79"/>
      <c r="R67" s="71"/>
      <c r="S67" s="74"/>
      <c r="T67" s="71"/>
    </row>
    <row r="68" spans="1:20" s="2" customFormat="1" ht="41.4" x14ac:dyDescent="0.3">
      <c r="A68" s="82"/>
      <c r="B68" s="83"/>
      <c r="C68" s="78"/>
      <c r="D68" s="82"/>
      <c r="E68" s="78"/>
      <c r="F68" s="85"/>
      <c r="G68" s="82"/>
      <c r="H68" s="78"/>
      <c r="I68" s="82"/>
      <c r="J68" s="78"/>
      <c r="K68" s="35" t="s">
        <v>128</v>
      </c>
      <c r="L68" s="35" t="s">
        <v>48</v>
      </c>
      <c r="M68" s="37">
        <v>1728340.78</v>
      </c>
      <c r="N68" s="36">
        <v>12</v>
      </c>
      <c r="O68" s="37">
        <f t="shared" si="17"/>
        <v>144028.4</v>
      </c>
      <c r="P68" s="79"/>
      <c r="Q68" s="79"/>
      <c r="R68" s="71"/>
      <c r="S68" s="74"/>
      <c r="T68" s="71"/>
    </row>
    <row r="69" spans="1:20" s="2" customFormat="1" ht="41.4" x14ac:dyDescent="0.3">
      <c r="A69" s="82"/>
      <c r="B69" s="83"/>
      <c r="C69" s="78"/>
      <c r="D69" s="82"/>
      <c r="E69" s="78"/>
      <c r="F69" s="85"/>
      <c r="G69" s="82"/>
      <c r="H69" s="78"/>
      <c r="I69" s="82"/>
      <c r="J69" s="78"/>
      <c r="K69" s="52" t="s">
        <v>156</v>
      </c>
      <c r="L69" s="35" t="s">
        <v>48</v>
      </c>
      <c r="M69" s="37">
        <v>1395369.34</v>
      </c>
      <c r="N69" s="36">
        <v>12</v>
      </c>
      <c r="O69" s="37">
        <f t="shared" si="17"/>
        <v>116280.78</v>
      </c>
      <c r="P69" s="79"/>
      <c r="Q69" s="79"/>
      <c r="R69" s="71"/>
      <c r="S69" s="74"/>
      <c r="T69" s="71"/>
    </row>
    <row r="70" spans="1:20" s="2" customFormat="1" ht="50.4" customHeight="1" x14ac:dyDescent="0.3">
      <c r="A70" s="82"/>
      <c r="B70" s="83"/>
      <c r="C70" s="78"/>
      <c r="D70" s="82"/>
      <c r="E70" s="78"/>
      <c r="F70" s="85"/>
      <c r="G70" s="82"/>
      <c r="H70" s="78"/>
      <c r="I70" s="82"/>
      <c r="J70" s="78"/>
      <c r="K70" s="52" t="s">
        <v>81</v>
      </c>
      <c r="L70" s="52" t="s">
        <v>61</v>
      </c>
      <c r="M70" s="49">
        <v>642859.07999999996</v>
      </c>
      <c r="N70" s="50">
        <v>12</v>
      </c>
      <c r="O70" s="49">
        <f t="shared" ref="O70" si="19">ROUND(M70/N70,2)</f>
        <v>53571.59</v>
      </c>
      <c r="P70" s="79"/>
      <c r="Q70" s="79"/>
      <c r="R70" s="71"/>
      <c r="S70" s="74"/>
      <c r="T70" s="71"/>
    </row>
    <row r="71" spans="1:20" s="2" customFormat="1" ht="41.4" x14ac:dyDescent="0.3">
      <c r="A71" s="82"/>
      <c r="B71" s="83"/>
      <c r="C71" s="78"/>
      <c r="D71" s="82"/>
      <c r="E71" s="78"/>
      <c r="F71" s="85"/>
      <c r="G71" s="82"/>
      <c r="H71" s="78"/>
      <c r="I71" s="82"/>
      <c r="J71" s="78"/>
      <c r="K71" s="52" t="s">
        <v>179</v>
      </c>
      <c r="L71" s="52" t="s">
        <v>52</v>
      </c>
      <c r="M71" s="37">
        <v>520111.41</v>
      </c>
      <c r="N71" s="36">
        <v>7</v>
      </c>
      <c r="O71" s="37">
        <f t="shared" si="17"/>
        <v>74301.63</v>
      </c>
      <c r="P71" s="79"/>
      <c r="Q71" s="79"/>
      <c r="R71" s="71"/>
      <c r="S71" s="74"/>
      <c r="T71" s="71"/>
    </row>
    <row r="72" spans="1:20" s="2" customFormat="1" ht="52.5" customHeight="1" x14ac:dyDescent="0.3">
      <c r="A72" s="82"/>
      <c r="B72" s="83"/>
      <c r="C72" s="78"/>
      <c r="D72" s="82"/>
      <c r="E72" s="78"/>
      <c r="F72" s="85"/>
      <c r="G72" s="82"/>
      <c r="H72" s="78"/>
      <c r="I72" s="82"/>
      <c r="J72" s="78"/>
      <c r="K72" s="52" t="s">
        <v>82</v>
      </c>
      <c r="L72" s="35" t="s">
        <v>52</v>
      </c>
      <c r="M72" s="37">
        <v>335438.26</v>
      </c>
      <c r="N72" s="36">
        <v>5</v>
      </c>
      <c r="O72" s="37">
        <f t="shared" si="17"/>
        <v>67087.649999999994</v>
      </c>
      <c r="P72" s="77"/>
      <c r="Q72" s="77"/>
      <c r="R72" s="72"/>
      <c r="S72" s="75"/>
      <c r="T72" s="72"/>
    </row>
    <row r="73" spans="1:20" s="2" customFormat="1" ht="41.4" x14ac:dyDescent="0.3">
      <c r="A73" s="82">
        <v>24</v>
      </c>
      <c r="B73" s="83" t="s">
        <v>216</v>
      </c>
      <c r="C73" s="78">
        <v>30616007.190000001</v>
      </c>
      <c r="D73" s="82">
        <v>44.68</v>
      </c>
      <c r="E73" s="78">
        <f>C73/D73/12</f>
        <v>57102.370915398387</v>
      </c>
      <c r="F73" s="85" t="s">
        <v>107</v>
      </c>
      <c r="G73" s="82" t="s">
        <v>45</v>
      </c>
      <c r="H73" s="78">
        <v>1733924.5</v>
      </c>
      <c r="I73" s="82">
        <v>12</v>
      </c>
      <c r="J73" s="78">
        <f t="shared" ref="J73" si="20">ROUND(H73/I73,2)</f>
        <v>144493.71</v>
      </c>
      <c r="K73" s="52" t="s">
        <v>108</v>
      </c>
      <c r="L73" s="4" t="s">
        <v>134</v>
      </c>
      <c r="M73" s="23">
        <v>574878.71999999997</v>
      </c>
      <c r="N73" s="3">
        <v>12</v>
      </c>
      <c r="O73" s="23">
        <f t="shared" si="17"/>
        <v>47906.559999999998</v>
      </c>
      <c r="P73" s="85" t="s">
        <v>84</v>
      </c>
      <c r="Q73" s="85" t="s">
        <v>98</v>
      </c>
      <c r="R73" s="78">
        <v>894633.63</v>
      </c>
      <c r="S73" s="82">
        <v>12</v>
      </c>
      <c r="T73" s="78">
        <f t="shared" ref="T73" si="21">ROUND(R73/S73,2)</f>
        <v>74552.800000000003</v>
      </c>
    </row>
    <row r="74" spans="1:20" s="2" customFormat="1" ht="27.6" x14ac:dyDescent="0.3">
      <c r="A74" s="82"/>
      <c r="B74" s="83"/>
      <c r="C74" s="78"/>
      <c r="D74" s="82"/>
      <c r="E74" s="78"/>
      <c r="F74" s="85"/>
      <c r="G74" s="82"/>
      <c r="H74" s="78"/>
      <c r="I74" s="82"/>
      <c r="J74" s="78"/>
      <c r="K74" s="52" t="s">
        <v>152</v>
      </c>
      <c r="L74" s="4" t="s">
        <v>151</v>
      </c>
      <c r="M74" s="23">
        <v>413222.17</v>
      </c>
      <c r="N74" s="3">
        <v>12</v>
      </c>
      <c r="O74" s="23">
        <f t="shared" si="17"/>
        <v>34435.18</v>
      </c>
      <c r="P74" s="85"/>
      <c r="Q74" s="85"/>
      <c r="R74" s="78"/>
      <c r="S74" s="82"/>
      <c r="T74" s="78"/>
    </row>
    <row r="75" spans="1:20" s="2" customFormat="1" ht="41.4" x14ac:dyDescent="0.3">
      <c r="A75" s="82"/>
      <c r="B75" s="83"/>
      <c r="C75" s="78"/>
      <c r="D75" s="82"/>
      <c r="E75" s="78"/>
      <c r="F75" s="85"/>
      <c r="G75" s="82"/>
      <c r="H75" s="78"/>
      <c r="I75" s="82"/>
      <c r="J75" s="78"/>
      <c r="K75" s="52" t="s">
        <v>132</v>
      </c>
      <c r="L75" s="4" t="s">
        <v>151</v>
      </c>
      <c r="M75" s="23">
        <v>384464.94</v>
      </c>
      <c r="N75" s="3">
        <v>12</v>
      </c>
      <c r="O75" s="23">
        <f t="shared" si="17"/>
        <v>32038.75</v>
      </c>
      <c r="P75" s="85"/>
      <c r="Q75" s="85"/>
      <c r="R75" s="78"/>
      <c r="S75" s="82"/>
      <c r="T75" s="78"/>
    </row>
    <row r="76" spans="1:20" s="2" customFormat="1" ht="41.4" x14ac:dyDescent="0.3">
      <c r="A76" s="82"/>
      <c r="B76" s="83"/>
      <c r="C76" s="78"/>
      <c r="D76" s="82"/>
      <c r="E76" s="78"/>
      <c r="F76" s="85"/>
      <c r="G76" s="82"/>
      <c r="H76" s="78"/>
      <c r="I76" s="82"/>
      <c r="J76" s="78"/>
      <c r="K76" s="52" t="s">
        <v>153</v>
      </c>
      <c r="L76" s="4" t="s">
        <v>180</v>
      </c>
      <c r="M76" s="23">
        <v>190764.91</v>
      </c>
      <c r="N76" s="3">
        <v>12</v>
      </c>
      <c r="O76" s="23">
        <f t="shared" si="17"/>
        <v>15897.08</v>
      </c>
      <c r="P76" s="85"/>
      <c r="Q76" s="85"/>
      <c r="R76" s="78"/>
      <c r="S76" s="82"/>
      <c r="T76" s="78"/>
    </row>
    <row r="77" spans="1:20" s="2" customFormat="1" ht="69" x14ac:dyDescent="0.3">
      <c r="A77" s="82"/>
      <c r="B77" s="83"/>
      <c r="C77" s="78"/>
      <c r="D77" s="82"/>
      <c r="E77" s="78"/>
      <c r="F77" s="85"/>
      <c r="G77" s="82"/>
      <c r="H77" s="78"/>
      <c r="I77" s="82"/>
      <c r="J77" s="78"/>
      <c r="K77" s="52" t="s">
        <v>133</v>
      </c>
      <c r="L77" s="4" t="s">
        <v>154</v>
      </c>
      <c r="M77" s="23">
        <v>382650.14</v>
      </c>
      <c r="N77" s="3">
        <v>12</v>
      </c>
      <c r="O77" s="23">
        <f t="shared" si="17"/>
        <v>31887.51</v>
      </c>
      <c r="P77" s="85"/>
      <c r="Q77" s="85"/>
      <c r="R77" s="78"/>
      <c r="S77" s="82"/>
      <c r="T77" s="78"/>
    </row>
    <row r="78" spans="1:20" s="2" customFormat="1" ht="41.4" x14ac:dyDescent="0.3">
      <c r="A78" s="82"/>
      <c r="B78" s="83"/>
      <c r="C78" s="78"/>
      <c r="D78" s="82"/>
      <c r="E78" s="78"/>
      <c r="F78" s="85"/>
      <c r="G78" s="82"/>
      <c r="H78" s="78"/>
      <c r="I78" s="82"/>
      <c r="J78" s="78"/>
      <c r="K78" s="52" t="s">
        <v>83</v>
      </c>
      <c r="L78" s="58" t="s">
        <v>181</v>
      </c>
      <c r="M78" s="23">
        <v>1708097.94</v>
      </c>
      <c r="N78" s="3">
        <v>12</v>
      </c>
      <c r="O78" s="23">
        <f t="shared" si="17"/>
        <v>142341.5</v>
      </c>
      <c r="P78" s="85"/>
      <c r="Q78" s="85"/>
      <c r="R78" s="78"/>
      <c r="S78" s="82"/>
      <c r="T78" s="78"/>
    </row>
    <row r="79" spans="1:20" s="2" customFormat="1" ht="65.400000000000006" customHeight="1" x14ac:dyDescent="0.3">
      <c r="A79" s="82">
        <v>25</v>
      </c>
      <c r="B79" s="83" t="s">
        <v>217</v>
      </c>
      <c r="C79" s="78">
        <v>17890802</v>
      </c>
      <c r="D79" s="82">
        <v>22.8</v>
      </c>
      <c r="E79" s="78">
        <f>C79/D79/12</f>
        <v>65390.358187134501</v>
      </c>
      <c r="F79" s="85" t="s">
        <v>85</v>
      </c>
      <c r="G79" s="82" t="s">
        <v>45</v>
      </c>
      <c r="H79" s="78">
        <v>1709351</v>
      </c>
      <c r="I79" s="82">
        <v>12</v>
      </c>
      <c r="J79" s="78">
        <f t="shared" ref="J79" si="22">ROUND(H79/I79,2)</f>
        <v>142445.92000000001</v>
      </c>
      <c r="K79" s="35" t="s">
        <v>86</v>
      </c>
      <c r="L79" s="35" t="s">
        <v>48</v>
      </c>
      <c r="M79" s="37">
        <v>1812260</v>
      </c>
      <c r="N79" s="36">
        <v>12</v>
      </c>
      <c r="O79" s="37">
        <f t="shared" si="17"/>
        <v>151021.67000000001</v>
      </c>
      <c r="P79" s="85"/>
      <c r="Q79" s="90"/>
      <c r="R79" s="91"/>
      <c r="S79" s="92"/>
      <c r="T79" s="91"/>
    </row>
    <row r="80" spans="1:20" s="2" customFormat="1" ht="52.2" customHeight="1" x14ac:dyDescent="0.3">
      <c r="A80" s="82"/>
      <c r="B80" s="83"/>
      <c r="C80" s="78"/>
      <c r="D80" s="82"/>
      <c r="E80" s="78"/>
      <c r="F80" s="85"/>
      <c r="G80" s="82"/>
      <c r="H80" s="78"/>
      <c r="I80" s="82"/>
      <c r="J80" s="78"/>
      <c r="K80" s="35" t="s">
        <v>182</v>
      </c>
      <c r="L80" s="52" t="s">
        <v>48</v>
      </c>
      <c r="M80" s="37">
        <v>1785486</v>
      </c>
      <c r="N80" s="36">
        <v>12</v>
      </c>
      <c r="O80" s="37">
        <f t="shared" si="17"/>
        <v>148790.5</v>
      </c>
      <c r="P80" s="85"/>
      <c r="Q80" s="90"/>
      <c r="R80" s="91"/>
      <c r="S80" s="92"/>
      <c r="T80" s="91"/>
    </row>
    <row r="81" spans="1:20" s="2" customFormat="1" ht="54" customHeight="1" x14ac:dyDescent="0.3">
      <c r="A81" s="73">
        <v>26</v>
      </c>
      <c r="B81" s="80" t="s">
        <v>218</v>
      </c>
      <c r="C81" s="70">
        <v>25457420.73</v>
      </c>
      <c r="D81" s="73">
        <v>26.7</v>
      </c>
      <c r="E81" s="70">
        <f>C81/D81/12</f>
        <v>79455.120880149814</v>
      </c>
      <c r="F81" s="76" t="s">
        <v>138</v>
      </c>
      <c r="G81" s="73" t="s">
        <v>45</v>
      </c>
      <c r="H81" s="70">
        <v>1129946.02</v>
      </c>
      <c r="I81" s="73">
        <v>12</v>
      </c>
      <c r="J81" s="70">
        <f>ROUND(H81/I81,2)</f>
        <v>94162.17</v>
      </c>
      <c r="K81" s="19"/>
      <c r="L81" s="35" t="s">
        <v>48</v>
      </c>
      <c r="M81" s="37"/>
      <c r="N81" s="21"/>
      <c r="O81" s="20"/>
      <c r="P81" s="76" t="s">
        <v>157</v>
      </c>
      <c r="Q81" s="76" t="s">
        <v>98</v>
      </c>
      <c r="R81" s="70">
        <v>607350.29</v>
      </c>
      <c r="S81" s="73">
        <v>12</v>
      </c>
      <c r="T81" s="70">
        <f t="shared" ref="T81" si="23">ROUND(R81/S81,2)</f>
        <v>50612.52</v>
      </c>
    </row>
    <row r="82" spans="1:20" s="2" customFormat="1" ht="57" customHeight="1" x14ac:dyDescent="0.3">
      <c r="A82" s="74"/>
      <c r="B82" s="84"/>
      <c r="C82" s="71"/>
      <c r="D82" s="74"/>
      <c r="E82" s="71"/>
      <c r="F82" s="79"/>
      <c r="G82" s="74"/>
      <c r="H82" s="71"/>
      <c r="I82" s="74"/>
      <c r="J82" s="71"/>
      <c r="K82" s="19"/>
      <c r="L82" s="35" t="s">
        <v>50</v>
      </c>
      <c r="M82" s="37"/>
      <c r="N82" s="21"/>
      <c r="O82" s="20"/>
      <c r="P82" s="77"/>
      <c r="Q82" s="77"/>
      <c r="R82" s="72"/>
      <c r="S82" s="75"/>
      <c r="T82" s="72"/>
    </row>
    <row r="83" spans="1:20" s="2" customFormat="1" ht="41.4" x14ac:dyDescent="0.3">
      <c r="A83" s="73">
        <v>27</v>
      </c>
      <c r="B83" s="80" t="s">
        <v>219</v>
      </c>
      <c r="C83" s="70">
        <v>18984325.140000001</v>
      </c>
      <c r="D83" s="73">
        <v>23.7</v>
      </c>
      <c r="E83" s="70">
        <f>C83/D83/12</f>
        <v>66752.198101265836</v>
      </c>
      <c r="F83" s="76" t="s">
        <v>88</v>
      </c>
      <c r="G83" s="73" t="s">
        <v>45</v>
      </c>
      <c r="H83" s="70">
        <v>950226</v>
      </c>
      <c r="I83" s="73">
        <v>12</v>
      </c>
      <c r="J83" s="70">
        <f>ROUND(H83/I83,2)</f>
        <v>79185.5</v>
      </c>
      <c r="K83" s="35" t="s">
        <v>183</v>
      </c>
      <c r="L83" s="35" t="s">
        <v>48</v>
      </c>
      <c r="M83" s="37">
        <v>399222.18</v>
      </c>
      <c r="N83" s="36">
        <v>4</v>
      </c>
      <c r="O83" s="37">
        <f>ROUND(M83/N83,0)</f>
        <v>99806</v>
      </c>
      <c r="P83" s="76" t="s">
        <v>89</v>
      </c>
      <c r="Q83" s="76" t="s">
        <v>98</v>
      </c>
      <c r="R83" s="70">
        <v>906584.83</v>
      </c>
      <c r="S83" s="73">
        <v>12</v>
      </c>
      <c r="T83" s="70">
        <f>ROUND(R83/S83,2)</f>
        <v>75548.740000000005</v>
      </c>
    </row>
    <row r="84" spans="1:20" s="2" customFormat="1" ht="41.4" x14ac:dyDescent="0.3">
      <c r="A84" s="74"/>
      <c r="B84" s="84"/>
      <c r="C84" s="71"/>
      <c r="D84" s="74"/>
      <c r="E84" s="71"/>
      <c r="F84" s="79"/>
      <c r="G84" s="74"/>
      <c r="H84" s="71"/>
      <c r="I84" s="74"/>
      <c r="J84" s="71"/>
      <c r="K84" s="51" t="s">
        <v>185</v>
      </c>
      <c r="L84" s="58" t="s">
        <v>181</v>
      </c>
      <c r="M84" s="48">
        <v>1314506.99</v>
      </c>
      <c r="N84" s="47">
        <v>12</v>
      </c>
      <c r="O84" s="49">
        <f>ROUND(M84/N84,0)</f>
        <v>109542</v>
      </c>
      <c r="P84" s="79"/>
      <c r="Q84" s="79"/>
      <c r="R84" s="71"/>
      <c r="S84" s="74"/>
      <c r="T84" s="71"/>
    </row>
    <row r="85" spans="1:20" s="2" customFormat="1" ht="41.4" x14ac:dyDescent="0.3">
      <c r="A85" s="75"/>
      <c r="B85" s="81"/>
      <c r="C85" s="72"/>
      <c r="D85" s="75"/>
      <c r="E85" s="72"/>
      <c r="F85" s="77"/>
      <c r="G85" s="75"/>
      <c r="H85" s="72"/>
      <c r="I85" s="75"/>
      <c r="J85" s="72"/>
      <c r="K85" s="51" t="s">
        <v>184</v>
      </c>
      <c r="L85" s="52" t="s">
        <v>48</v>
      </c>
      <c r="M85" s="48">
        <v>610654.73</v>
      </c>
      <c r="N85" s="47">
        <v>7</v>
      </c>
      <c r="O85" s="49">
        <f>ROUND(M85/N85,0)</f>
        <v>87236</v>
      </c>
      <c r="P85" s="77"/>
      <c r="Q85" s="77"/>
      <c r="R85" s="72"/>
      <c r="S85" s="75"/>
      <c r="T85" s="72"/>
    </row>
    <row r="86" spans="1:20" s="2" customFormat="1" ht="113.4" customHeight="1" x14ac:dyDescent="0.3">
      <c r="A86" s="47">
        <v>28</v>
      </c>
      <c r="B86" s="53" t="s">
        <v>220</v>
      </c>
      <c r="C86" s="48">
        <v>17831503.390000001</v>
      </c>
      <c r="D86" s="47">
        <v>23.1</v>
      </c>
      <c r="E86" s="48">
        <f>C86/D86/12</f>
        <v>64327.212806637806</v>
      </c>
      <c r="F86" s="52" t="s">
        <v>90</v>
      </c>
      <c r="G86" s="43" t="s">
        <v>45</v>
      </c>
      <c r="H86" s="42">
        <v>1456644.84</v>
      </c>
      <c r="I86" s="43">
        <v>12</v>
      </c>
      <c r="J86" s="42">
        <f t="shared" ref="J86" si="24">ROUND(H86/I86,2)</f>
        <v>121387.07</v>
      </c>
      <c r="K86" s="51" t="s">
        <v>186</v>
      </c>
      <c r="L86" s="51" t="s">
        <v>187</v>
      </c>
      <c r="M86" s="48">
        <v>403335.24</v>
      </c>
      <c r="N86" s="47">
        <v>4</v>
      </c>
      <c r="O86" s="48">
        <f t="shared" si="17"/>
        <v>100833.81</v>
      </c>
      <c r="P86" s="51" t="s">
        <v>91</v>
      </c>
      <c r="Q86" s="51" t="s">
        <v>98</v>
      </c>
      <c r="R86" s="48">
        <v>1100115.8500000001</v>
      </c>
      <c r="S86" s="47">
        <v>12</v>
      </c>
      <c r="T86" s="48">
        <f t="shared" ref="T86" si="25">ROUND(R86/S86,2)</f>
        <v>91676.32</v>
      </c>
    </row>
    <row r="87" spans="1:20" s="2" customFormat="1" ht="69" customHeight="1" x14ac:dyDescent="0.3">
      <c r="A87" s="73">
        <v>29</v>
      </c>
      <c r="B87" s="80" t="s">
        <v>221</v>
      </c>
      <c r="C87" s="70">
        <v>28235672.18</v>
      </c>
      <c r="D87" s="73">
        <v>36.299999999999997</v>
      </c>
      <c r="E87" s="70">
        <f>C87/D87/12</f>
        <v>64820.18406795225</v>
      </c>
      <c r="F87" s="76" t="s">
        <v>123</v>
      </c>
      <c r="G87" s="73" t="s">
        <v>45</v>
      </c>
      <c r="H87" s="70">
        <v>1533661.78</v>
      </c>
      <c r="I87" s="73">
        <v>12</v>
      </c>
      <c r="J87" s="70">
        <f t="shared" ref="J87" si="26">ROUND(H87/I87,2)</f>
        <v>127805.15</v>
      </c>
      <c r="K87" s="41" t="s">
        <v>92</v>
      </c>
      <c r="L87" s="41" t="s">
        <v>48</v>
      </c>
      <c r="M87" s="42">
        <v>1150937.02</v>
      </c>
      <c r="N87" s="43">
        <v>12</v>
      </c>
      <c r="O87" s="42">
        <f t="shared" si="17"/>
        <v>95911.42</v>
      </c>
      <c r="P87" s="76" t="s">
        <v>188</v>
      </c>
      <c r="Q87" s="76" t="s">
        <v>98</v>
      </c>
      <c r="R87" s="70">
        <v>872213.98</v>
      </c>
      <c r="S87" s="73">
        <v>12</v>
      </c>
      <c r="T87" s="70">
        <f t="shared" ref="T87:T89" si="27">ROUND(R87/S87,2)</f>
        <v>72684.5</v>
      </c>
    </row>
    <row r="88" spans="1:20" s="2" customFormat="1" ht="52.2" customHeight="1" x14ac:dyDescent="0.3">
      <c r="A88" s="74"/>
      <c r="B88" s="81"/>
      <c r="C88" s="71"/>
      <c r="D88" s="74"/>
      <c r="E88" s="71"/>
      <c r="F88" s="79"/>
      <c r="G88" s="74"/>
      <c r="H88" s="71"/>
      <c r="I88" s="74"/>
      <c r="J88" s="71"/>
      <c r="K88" s="46" t="s">
        <v>161</v>
      </c>
      <c r="L88" s="46" t="s">
        <v>162</v>
      </c>
      <c r="M88" s="44">
        <v>1113134.5</v>
      </c>
      <c r="N88" s="45">
        <v>8</v>
      </c>
      <c r="O88" s="44">
        <f t="shared" si="17"/>
        <v>139141.81</v>
      </c>
      <c r="P88" s="79"/>
      <c r="Q88" s="79"/>
      <c r="R88" s="71"/>
      <c r="S88" s="74"/>
      <c r="T88" s="71"/>
    </row>
    <row r="89" spans="1:20" s="2" customFormat="1" ht="54" customHeight="1" x14ac:dyDescent="0.3">
      <c r="A89" s="82">
        <v>30</v>
      </c>
      <c r="B89" s="83" t="s">
        <v>222</v>
      </c>
      <c r="C89" s="78">
        <v>33867534.659999996</v>
      </c>
      <c r="D89" s="82">
        <v>41.8</v>
      </c>
      <c r="E89" s="78">
        <f>C89/D89/12</f>
        <v>67519.008492822963</v>
      </c>
      <c r="F89" s="76" t="s">
        <v>93</v>
      </c>
      <c r="G89" s="73" t="s">
        <v>45</v>
      </c>
      <c r="H89" s="70">
        <v>1417122.48</v>
      </c>
      <c r="I89" s="73">
        <v>12</v>
      </c>
      <c r="J89" s="70">
        <f>ROUND(H89/I89,2)</f>
        <v>118093.54</v>
      </c>
      <c r="K89" s="35" t="s">
        <v>135</v>
      </c>
      <c r="L89" s="35" t="s">
        <v>52</v>
      </c>
      <c r="M89" s="37">
        <v>935118.21</v>
      </c>
      <c r="N89" s="36">
        <v>12</v>
      </c>
      <c r="O89" s="37">
        <f t="shared" ref="O89" si="28">ROUND(M89/N89,2)</f>
        <v>77926.52</v>
      </c>
      <c r="P89" s="76" t="s">
        <v>158</v>
      </c>
      <c r="Q89" s="76" t="s">
        <v>98</v>
      </c>
      <c r="R89" s="70">
        <v>1086545.28</v>
      </c>
      <c r="S89" s="73">
        <v>12</v>
      </c>
      <c r="T89" s="70">
        <f t="shared" si="27"/>
        <v>90545.44</v>
      </c>
    </row>
    <row r="90" spans="1:20" s="2" customFormat="1" ht="47.25" customHeight="1" x14ac:dyDescent="0.3">
      <c r="A90" s="82"/>
      <c r="B90" s="83"/>
      <c r="C90" s="78"/>
      <c r="D90" s="82"/>
      <c r="E90" s="78"/>
      <c r="F90" s="79"/>
      <c r="G90" s="74"/>
      <c r="H90" s="71"/>
      <c r="I90" s="74"/>
      <c r="J90" s="71"/>
      <c r="K90" s="35" t="s">
        <v>95</v>
      </c>
      <c r="L90" s="35" t="s">
        <v>48</v>
      </c>
      <c r="M90" s="37">
        <v>996875.73</v>
      </c>
      <c r="N90" s="36">
        <v>12</v>
      </c>
      <c r="O90" s="37">
        <f>ROUND(M90/N90,2)-0.01</f>
        <v>83072.97</v>
      </c>
      <c r="P90" s="77"/>
      <c r="Q90" s="77"/>
      <c r="R90" s="72"/>
      <c r="S90" s="75"/>
      <c r="T90" s="72"/>
    </row>
    <row r="91" spans="1:20" s="2" customFormat="1" ht="54" customHeight="1" x14ac:dyDescent="0.3">
      <c r="A91" s="82">
        <v>31</v>
      </c>
      <c r="B91" s="83" t="s">
        <v>223</v>
      </c>
      <c r="C91" s="78">
        <v>23026219.09</v>
      </c>
      <c r="D91" s="82">
        <v>28.5</v>
      </c>
      <c r="E91" s="78">
        <f>C91/D91/12-0.01</f>
        <v>67328.11599415206</v>
      </c>
      <c r="F91" s="85" t="s">
        <v>114</v>
      </c>
      <c r="G91" s="82" t="s">
        <v>45</v>
      </c>
      <c r="H91" s="78">
        <v>1026674.62</v>
      </c>
      <c r="I91" s="82">
        <v>12</v>
      </c>
      <c r="J91" s="78">
        <f t="shared" ref="J91" si="29">ROUND(H91/I91,2)</f>
        <v>85556.22</v>
      </c>
      <c r="K91" s="52" t="s">
        <v>137</v>
      </c>
      <c r="L91" s="35" t="s">
        <v>66</v>
      </c>
      <c r="M91" s="37">
        <v>51693.4</v>
      </c>
      <c r="N91" s="36">
        <v>1</v>
      </c>
      <c r="O91" s="37">
        <f t="shared" ref="O91:O93" si="30">ROUND(M91/N91,2)</f>
        <v>51693.4</v>
      </c>
      <c r="P91" s="85" t="s">
        <v>96</v>
      </c>
      <c r="Q91" s="85" t="s">
        <v>98</v>
      </c>
      <c r="R91" s="78">
        <v>778697.34</v>
      </c>
      <c r="S91" s="82">
        <v>12</v>
      </c>
      <c r="T91" s="78">
        <f>R91/S91</f>
        <v>64891.445</v>
      </c>
    </row>
    <row r="92" spans="1:20" s="2" customFormat="1" ht="62.25" customHeight="1" x14ac:dyDescent="0.3">
      <c r="A92" s="82"/>
      <c r="B92" s="83"/>
      <c r="C92" s="78"/>
      <c r="D92" s="82"/>
      <c r="E92" s="78"/>
      <c r="F92" s="85"/>
      <c r="G92" s="82"/>
      <c r="H92" s="78"/>
      <c r="I92" s="82"/>
      <c r="J92" s="78"/>
      <c r="K92" s="52" t="s">
        <v>115</v>
      </c>
      <c r="L92" s="35" t="s">
        <v>66</v>
      </c>
      <c r="M92" s="37">
        <v>910137.71</v>
      </c>
      <c r="N92" s="36">
        <v>12</v>
      </c>
      <c r="O92" s="37">
        <f t="shared" si="30"/>
        <v>75844.81</v>
      </c>
      <c r="P92" s="85"/>
      <c r="Q92" s="85"/>
      <c r="R92" s="78"/>
      <c r="S92" s="82"/>
      <c r="T92" s="78"/>
    </row>
    <row r="93" spans="1:20" s="2" customFormat="1" ht="55.5" customHeight="1" x14ac:dyDescent="0.3">
      <c r="A93" s="82"/>
      <c r="B93" s="83"/>
      <c r="C93" s="78"/>
      <c r="D93" s="82"/>
      <c r="E93" s="78"/>
      <c r="F93" s="85"/>
      <c r="G93" s="82"/>
      <c r="H93" s="78"/>
      <c r="I93" s="82"/>
      <c r="J93" s="78"/>
      <c r="K93" s="52" t="s">
        <v>136</v>
      </c>
      <c r="L93" s="35" t="s">
        <v>52</v>
      </c>
      <c r="M93" s="37">
        <v>935629.14</v>
      </c>
      <c r="N93" s="36">
        <v>12</v>
      </c>
      <c r="O93" s="37">
        <f t="shared" si="30"/>
        <v>77969.100000000006</v>
      </c>
      <c r="P93" s="85"/>
      <c r="Q93" s="85"/>
      <c r="R93" s="78"/>
      <c r="S93" s="82"/>
      <c r="T93" s="78"/>
    </row>
  </sheetData>
  <mergeCells count="316">
    <mergeCell ref="J56:J60"/>
    <mergeCell ref="F49:F51"/>
    <mergeCell ref="G49:G51"/>
    <mergeCell ref="S79:S80"/>
    <mergeCell ref="G56:G60"/>
    <mergeCell ref="H56:H60"/>
    <mergeCell ref="I56:I60"/>
    <mergeCell ref="S45:S48"/>
    <mergeCell ref="P87:P88"/>
    <mergeCell ref="Q87:Q88"/>
    <mergeCell ref="R87:R88"/>
    <mergeCell ref="S87:S88"/>
    <mergeCell ref="T87:T88"/>
    <mergeCell ref="T79:T80"/>
    <mergeCell ref="P81:P82"/>
    <mergeCell ref="Q81:Q82"/>
    <mergeCell ref="S73:S78"/>
    <mergeCell ref="F56:F60"/>
    <mergeCell ref="C20:C21"/>
    <mergeCell ref="D52:D55"/>
    <mergeCell ref="H52:H55"/>
    <mergeCell ref="T56:T60"/>
    <mergeCell ref="S56:S60"/>
    <mergeCell ref="R56:R60"/>
    <mergeCell ref="P49:P51"/>
    <mergeCell ref="Q49:Q51"/>
    <mergeCell ref="R49:R51"/>
    <mergeCell ref="S49:S51"/>
    <mergeCell ref="T49:T51"/>
    <mergeCell ref="S42:S44"/>
    <mergeCell ref="E42:E44"/>
    <mergeCell ref="J45:J48"/>
    <mergeCell ref="F45:F48"/>
    <mergeCell ref="G45:G48"/>
    <mergeCell ref="H45:H48"/>
    <mergeCell ref="I45:I48"/>
    <mergeCell ref="I42:I44"/>
    <mergeCell ref="C49:C51"/>
    <mergeCell ref="D49:D51"/>
    <mergeCell ref="E49:E51"/>
    <mergeCell ref="D42:D44"/>
    <mergeCell ref="I91:I93"/>
    <mergeCell ref="J91:J93"/>
    <mergeCell ref="T91:T93"/>
    <mergeCell ref="I66:I72"/>
    <mergeCell ref="J66:J72"/>
    <mergeCell ref="S91:S93"/>
    <mergeCell ref="P91:P93"/>
    <mergeCell ref="Q91:Q93"/>
    <mergeCell ref="R91:R93"/>
    <mergeCell ref="J89:J90"/>
    <mergeCell ref="P66:P72"/>
    <mergeCell ref="Q66:Q72"/>
    <mergeCell ref="R66:R72"/>
    <mergeCell ref="I89:I90"/>
    <mergeCell ref="T66:T72"/>
    <mergeCell ref="I79:I80"/>
    <mergeCell ref="I87:I88"/>
    <mergeCell ref="J87:J88"/>
    <mergeCell ref="R81:R82"/>
    <mergeCell ref="S81:S82"/>
    <mergeCell ref="I81:I82"/>
    <mergeCell ref="J81:J82"/>
    <mergeCell ref="J83:J85"/>
    <mergeCell ref="P83:P85"/>
    <mergeCell ref="H91:H93"/>
    <mergeCell ref="A91:A93"/>
    <mergeCell ref="B91:B93"/>
    <mergeCell ref="C91:C93"/>
    <mergeCell ref="D91:D93"/>
    <mergeCell ref="E91:E93"/>
    <mergeCell ref="A89:A90"/>
    <mergeCell ref="B89:B90"/>
    <mergeCell ref="C89:C90"/>
    <mergeCell ref="D89:D90"/>
    <mergeCell ref="E89:E90"/>
    <mergeCell ref="A87:A88"/>
    <mergeCell ref="B87:B88"/>
    <mergeCell ref="C87:C88"/>
    <mergeCell ref="C83:C85"/>
    <mergeCell ref="D83:D85"/>
    <mergeCell ref="E83:E85"/>
    <mergeCell ref="F83:F85"/>
    <mergeCell ref="G83:G85"/>
    <mergeCell ref="F91:F93"/>
    <mergeCell ref="G91:G93"/>
    <mergeCell ref="E81:E82"/>
    <mergeCell ref="F81:F82"/>
    <mergeCell ref="F89:F90"/>
    <mergeCell ref="G89:G90"/>
    <mergeCell ref="H89:H90"/>
    <mergeCell ref="G81:G82"/>
    <mergeCell ref="H81:H82"/>
    <mergeCell ref="D87:D88"/>
    <mergeCell ref="E87:E88"/>
    <mergeCell ref="F87:F88"/>
    <mergeCell ref="G87:G88"/>
    <mergeCell ref="H87:H88"/>
    <mergeCell ref="A45:A48"/>
    <mergeCell ref="B66:B72"/>
    <mergeCell ref="C66:C72"/>
    <mergeCell ref="D66:D72"/>
    <mergeCell ref="E66:E72"/>
    <mergeCell ref="I52:I55"/>
    <mergeCell ref="A79:A80"/>
    <mergeCell ref="B79:B80"/>
    <mergeCell ref="C79:C80"/>
    <mergeCell ref="D79:D80"/>
    <mergeCell ref="E79:E80"/>
    <mergeCell ref="F79:F80"/>
    <mergeCell ref="G79:G80"/>
    <mergeCell ref="H79:H80"/>
    <mergeCell ref="F66:F72"/>
    <mergeCell ref="G66:G72"/>
    <mergeCell ref="G61:G65"/>
    <mergeCell ref="H61:H65"/>
    <mergeCell ref="I61:I65"/>
    <mergeCell ref="H66:H72"/>
    <mergeCell ref="B56:B60"/>
    <mergeCell ref="C56:C60"/>
    <mergeCell ref="D56:D60"/>
    <mergeCell ref="E56:E60"/>
    <mergeCell ref="E73:E78"/>
    <mergeCell ref="F73:F78"/>
    <mergeCell ref="G73:G78"/>
    <mergeCell ref="H73:H78"/>
    <mergeCell ref="B61:B65"/>
    <mergeCell ref="A66:A72"/>
    <mergeCell ref="A61:A65"/>
    <mergeCell ref="I73:I78"/>
    <mergeCell ref="J73:J78"/>
    <mergeCell ref="J61:J65"/>
    <mergeCell ref="A11:A12"/>
    <mergeCell ref="B11:B12"/>
    <mergeCell ref="C11:C12"/>
    <mergeCell ref="D11:D12"/>
    <mergeCell ref="E11:E12"/>
    <mergeCell ref="F11:F12"/>
    <mergeCell ref="G11:G12"/>
    <mergeCell ref="H11:H12"/>
    <mergeCell ref="N1:T1"/>
    <mergeCell ref="N2:T2"/>
    <mergeCell ref="A4:T4"/>
    <mergeCell ref="A5:T5"/>
    <mergeCell ref="A6:T6"/>
    <mergeCell ref="A7:T7"/>
    <mergeCell ref="J11:J12"/>
    <mergeCell ref="I11:I12"/>
    <mergeCell ref="S11:S12"/>
    <mergeCell ref="T11:T12"/>
    <mergeCell ref="P11:P12"/>
    <mergeCell ref="Q11:Q12"/>
    <mergeCell ref="R11:R12"/>
    <mergeCell ref="E61:E65"/>
    <mergeCell ref="F61:F65"/>
    <mergeCell ref="E45:E48"/>
    <mergeCell ref="A20:A21"/>
    <mergeCell ref="B20:B21"/>
    <mergeCell ref="D20:D21"/>
    <mergeCell ref="E20:E21"/>
    <mergeCell ref="F42:F44"/>
    <mergeCell ref="G42:G44"/>
    <mergeCell ref="A30:A35"/>
    <mergeCell ref="B30:B35"/>
    <mergeCell ref="A36:A41"/>
    <mergeCell ref="B36:B41"/>
    <mergeCell ref="G36:G41"/>
    <mergeCell ref="A42:A44"/>
    <mergeCell ref="B42:B44"/>
    <mergeCell ref="C42:C44"/>
    <mergeCell ref="C36:C41"/>
    <mergeCell ref="D36:D41"/>
    <mergeCell ref="E36:E41"/>
    <mergeCell ref="F36:F41"/>
    <mergeCell ref="C30:C35"/>
    <mergeCell ref="D30:D35"/>
    <mergeCell ref="E30:E35"/>
    <mergeCell ref="J24:J25"/>
    <mergeCell ref="F30:F35"/>
    <mergeCell ref="G30:G35"/>
    <mergeCell ref="G15:G16"/>
    <mergeCell ref="H15:H16"/>
    <mergeCell ref="B45:B48"/>
    <mergeCell ref="C45:C48"/>
    <mergeCell ref="D45:D48"/>
    <mergeCell ref="E52:E55"/>
    <mergeCell ref="F52:F55"/>
    <mergeCell ref="G52:G55"/>
    <mergeCell ref="H42:H44"/>
    <mergeCell ref="H36:H41"/>
    <mergeCell ref="J42:J44"/>
    <mergeCell ref="H49:H51"/>
    <mergeCell ref="I49:I51"/>
    <mergeCell ref="J49:J51"/>
    <mergeCell ref="I36:I41"/>
    <mergeCell ref="J36:J41"/>
    <mergeCell ref="J52:J55"/>
    <mergeCell ref="A15:A16"/>
    <mergeCell ref="B15:B16"/>
    <mergeCell ref="C15:C16"/>
    <mergeCell ref="D15:D16"/>
    <mergeCell ref="O15:O16"/>
    <mergeCell ref="I15:I16"/>
    <mergeCell ref="J15:J16"/>
    <mergeCell ref="K15:K16"/>
    <mergeCell ref="L15:L16"/>
    <mergeCell ref="M15:M16"/>
    <mergeCell ref="N15:N16"/>
    <mergeCell ref="E15:E16"/>
    <mergeCell ref="F15:F16"/>
    <mergeCell ref="T20:T21"/>
    <mergeCell ref="P56:P60"/>
    <mergeCell ref="Q56:Q60"/>
    <mergeCell ref="T30:T35"/>
    <mergeCell ref="S30:S35"/>
    <mergeCell ref="S36:S41"/>
    <mergeCell ref="T36:T41"/>
    <mergeCell ref="P36:P41"/>
    <mergeCell ref="T42:T44"/>
    <mergeCell ref="P42:P44"/>
    <mergeCell ref="Q42:Q44"/>
    <mergeCell ref="P26:P27"/>
    <mergeCell ref="Q26:Q27"/>
    <mergeCell ref="R30:R35"/>
    <mergeCell ref="T45:T48"/>
    <mergeCell ref="T52:T55"/>
    <mergeCell ref="P45:P48"/>
    <mergeCell ref="Q36:Q41"/>
    <mergeCell ref="R36:R41"/>
    <mergeCell ref="R42:R44"/>
    <mergeCell ref="R20:R21"/>
    <mergeCell ref="P20:P21"/>
    <mergeCell ref="Q20:Q21"/>
    <mergeCell ref="P30:P35"/>
    <mergeCell ref="S20:S21"/>
    <mergeCell ref="K24:K25"/>
    <mergeCell ref="L24:L25"/>
    <mergeCell ref="M24:M25"/>
    <mergeCell ref="N24:N25"/>
    <mergeCell ref="O24:O25"/>
    <mergeCell ref="O26:O27"/>
    <mergeCell ref="P61:P65"/>
    <mergeCell ref="P73:P78"/>
    <mergeCell ref="Q73:Q78"/>
    <mergeCell ref="S61:S65"/>
    <mergeCell ref="Q30:Q35"/>
    <mergeCell ref="Q45:Q48"/>
    <mergeCell ref="R45:R48"/>
    <mergeCell ref="R73:R78"/>
    <mergeCell ref="P52:P55"/>
    <mergeCell ref="Q52:Q55"/>
    <mergeCell ref="R52:R55"/>
    <mergeCell ref="S52:S55"/>
    <mergeCell ref="Q61:Q65"/>
    <mergeCell ref="S66:S72"/>
    <mergeCell ref="R61:R65"/>
    <mergeCell ref="A24:A25"/>
    <mergeCell ref="B24:B25"/>
    <mergeCell ref="C24:C25"/>
    <mergeCell ref="D24:D25"/>
    <mergeCell ref="E24:E25"/>
    <mergeCell ref="F24:F25"/>
    <mergeCell ref="G24:G25"/>
    <mergeCell ref="H24:H25"/>
    <mergeCell ref="I24:I25"/>
    <mergeCell ref="A52:A55"/>
    <mergeCell ref="B52:B55"/>
    <mergeCell ref="C52:C55"/>
    <mergeCell ref="A49:A51"/>
    <mergeCell ref="B49:B51"/>
    <mergeCell ref="A56:A60"/>
    <mergeCell ref="C61:C65"/>
    <mergeCell ref="D61:D65"/>
    <mergeCell ref="A83:A85"/>
    <mergeCell ref="B83:B85"/>
    <mergeCell ref="A73:A78"/>
    <mergeCell ref="B73:B78"/>
    <mergeCell ref="C73:C78"/>
    <mergeCell ref="D73:D78"/>
    <mergeCell ref="A81:A82"/>
    <mergeCell ref="B81:B82"/>
    <mergeCell ref="C81:C82"/>
    <mergeCell ref="D81:D82"/>
    <mergeCell ref="B26:B27"/>
    <mergeCell ref="A26:A27"/>
    <mergeCell ref="C26:C27"/>
    <mergeCell ref="D26:D27"/>
    <mergeCell ref="E26:E27"/>
    <mergeCell ref="K26:K27"/>
    <mergeCell ref="L26:L27"/>
    <mergeCell ref="M26:M27"/>
    <mergeCell ref="N26:N27"/>
    <mergeCell ref="H83:H85"/>
    <mergeCell ref="I83:I85"/>
    <mergeCell ref="P89:P90"/>
    <mergeCell ref="Q89:Q90"/>
    <mergeCell ref="R89:R90"/>
    <mergeCell ref="S89:S90"/>
    <mergeCell ref="T89:T90"/>
    <mergeCell ref="R26:R27"/>
    <mergeCell ref="S26:S27"/>
    <mergeCell ref="T26:T27"/>
    <mergeCell ref="T81:T82"/>
    <mergeCell ref="T73:T78"/>
    <mergeCell ref="H30:H35"/>
    <mergeCell ref="I30:I35"/>
    <mergeCell ref="J30:J35"/>
    <mergeCell ref="Q83:Q85"/>
    <mergeCell ref="R83:R85"/>
    <mergeCell ref="S83:S85"/>
    <mergeCell ref="T83:T85"/>
    <mergeCell ref="T61:T65"/>
    <mergeCell ref="J79:J80"/>
    <mergeCell ref="P79:P80"/>
    <mergeCell ref="Q79:Q80"/>
    <mergeCell ref="R79:R80"/>
  </mergeCells>
  <pageMargins left="0.19685039370078741" right="0.19685039370078741" top="0.39370078740157483" bottom="0.19685039370078741" header="0.31496062992125984" footer="0.31496062992125984"/>
  <pageSetup paperSize="9" scale="52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I7" sqref="I7"/>
    </sheetView>
  </sheetViews>
  <sheetFormatPr defaultRowHeight="14.4" x14ac:dyDescent="0.3"/>
  <cols>
    <col min="1" max="1" width="7.77734375" customWidth="1"/>
    <col min="2" max="2" width="7.33203125" customWidth="1"/>
    <col min="3" max="3" width="66.6640625" customWidth="1"/>
    <col min="4" max="4" width="55.21875" customWidth="1"/>
  </cols>
  <sheetData>
    <row r="1" spans="1:4" ht="154.19999999999999" customHeight="1" x14ac:dyDescent="0.3">
      <c r="A1" s="33"/>
      <c r="B1" s="33"/>
      <c r="C1" s="33"/>
      <c r="D1" s="34" t="s">
        <v>146</v>
      </c>
    </row>
    <row r="2" spans="1:4" ht="15.6" x14ac:dyDescent="0.3">
      <c r="A2" s="33"/>
      <c r="B2" s="33"/>
      <c r="C2" s="33"/>
      <c r="D2" s="33"/>
    </row>
    <row r="3" spans="1:4" ht="15.6" x14ac:dyDescent="0.3">
      <c r="A3" s="93" t="s">
        <v>20</v>
      </c>
      <c r="B3" s="93"/>
      <c r="C3" s="93"/>
      <c r="D3" s="93"/>
    </row>
    <row r="4" spans="1:4" ht="84.6" customHeight="1" x14ac:dyDescent="0.3">
      <c r="A4" s="94" t="s">
        <v>166</v>
      </c>
      <c r="B4" s="93"/>
      <c r="C4" s="93"/>
      <c r="D4" s="93"/>
    </row>
    <row r="5" spans="1:4" ht="15.6" x14ac:dyDescent="0.3">
      <c r="A5" s="94" t="s">
        <v>164</v>
      </c>
      <c r="B5" s="93"/>
      <c r="C5" s="93"/>
      <c r="D5" s="93"/>
    </row>
    <row r="6" spans="1:4" ht="15.6" x14ac:dyDescent="0.3">
      <c r="A6" s="94" t="s">
        <v>165</v>
      </c>
      <c r="B6" s="93"/>
      <c r="C6" s="93"/>
      <c r="D6" s="93"/>
    </row>
    <row r="7" spans="1:4" ht="15.6" x14ac:dyDescent="0.3">
      <c r="A7" s="33"/>
      <c r="B7" s="33"/>
      <c r="C7" s="33"/>
      <c r="D7" s="33"/>
    </row>
    <row r="8" spans="1:4" x14ac:dyDescent="0.3">
      <c r="A8" s="32"/>
      <c r="B8" s="32"/>
      <c r="C8" s="32"/>
      <c r="D8" s="32"/>
    </row>
    <row r="9" spans="1:4" x14ac:dyDescent="0.3">
      <c r="A9" s="32"/>
      <c r="B9" s="32"/>
      <c r="C9" s="32"/>
      <c r="D9" s="32"/>
    </row>
    <row r="10" spans="1:4" x14ac:dyDescent="0.3">
      <c r="A10" s="32"/>
      <c r="B10" s="32"/>
      <c r="C10" s="32"/>
      <c r="D10" s="32"/>
    </row>
    <row r="11" spans="1:4" x14ac:dyDescent="0.3">
      <c r="A11" s="32"/>
      <c r="B11" s="32"/>
      <c r="C11" s="32"/>
      <c r="D11" s="32"/>
    </row>
    <row r="12" spans="1:4" x14ac:dyDescent="0.3">
      <c r="A12" s="32"/>
      <c r="B12" s="32"/>
      <c r="C12" s="32"/>
      <c r="D12" s="32"/>
    </row>
    <row r="13" spans="1:4" x14ac:dyDescent="0.3">
      <c r="A13" s="32"/>
      <c r="B13" s="32"/>
      <c r="C13" s="32"/>
      <c r="D13" s="32"/>
    </row>
    <row r="14" spans="1:4" x14ac:dyDescent="0.3">
      <c r="A14" s="32"/>
      <c r="B14" s="32"/>
      <c r="C14" s="32"/>
      <c r="D14" s="32"/>
    </row>
    <row r="15" spans="1:4" x14ac:dyDescent="0.3">
      <c r="A15" s="32"/>
      <c r="B15" s="32"/>
      <c r="C15" s="32"/>
      <c r="D15" s="32"/>
    </row>
  </sheetData>
  <mergeCells count="4">
    <mergeCell ref="A3:D3"/>
    <mergeCell ref="A4:D4"/>
    <mergeCell ref="A5:D5"/>
    <mergeCell ref="A6:D6"/>
  </mergeCells>
  <pageMargins left="0.70866141732283472" right="0.39370078740157483" top="0.39370078740157483" bottom="0.39370078740157483" header="0.31496062992125984" footer="0.31496062992125984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2025</vt:lpstr>
      <vt:lpstr>титульный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2026-04-30T01:26:07Z</dcterms:modified>
</cp:coreProperties>
</file>